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wealth365-my.sharepoint.com/personal/peter_wallace_quilter_com/Documents/Desktop/Analytics/"/>
    </mc:Choice>
  </mc:AlternateContent>
  <xr:revisionPtr revIDLastSave="0" documentId="13_ncr:1_{46F7CAC3-944E-4A2F-9273-48CC5AB7DC23}" xr6:coauthVersionLast="47" xr6:coauthVersionMax="47" xr10:uidLastSave="{00000000-0000-0000-0000-000000000000}"/>
  <workbookProtection workbookAlgorithmName="SHA-512" workbookHashValue="0nBzAA9FkiAiYlU6nm2IAGz8sIZ9nSHKn4sPr5pFsW2IqtxDg4CvQTJ6XA4TFbk+8gJtUYtvehnBLWkD6Jymlw==" workbookSaltValue="fgjROdp8LWi3yGxpvgxeOw==" workbookSpinCount="100000" lockStructure="1"/>
  <bookViews>
    <workbookView showSheetTabs="0" xWindow="-110" yWindow="-110" windowWidth="19420" windowHeight="11500" xr2:uid="{00000000-000D-0000-FFFF-FFFF00000000}"/>
  </bookViews>
  <sheets>
    <sheet name="Menu" sheetId="11" r:id="rId1"/>
    <sheet name="Propose initial schedule" sheetId="1" r:id="rId2"/>
    <sheet name="Initial schedule - to print" sheetId="5" r:id="rId3"/>
    <sheet name="Enter Policy Funds to defer" sheetId="7" r:id="rId4"/>
    <sheet name="Deferral letter - to print" sheetId="8" r:id="rId5"/>
    <sheet name="Policy Fund tracker" sheetId="9" r:id="rId6"/>
    <sheet name="Version control" sheetId="12" r:id="rId7"/>
    <sheet name="Data_sheet" sheetId="2" state="hidden" r:id="rId8"/>
  </sheets>
  <definedNames>
    <definedName name="_xlnm._FilterDatabase" localSheetId="5" hidden="1">'Policy Fund tracker'!$B$10:$G$88</definedName>
    <definedName name="A_excess_yr">Data_sheet!$L$3</definedName>
    <definedName name="A_no.of_yrs">'Propose initial schedule'!$D$22</definedName>
    <definedName name="A_no.pf_per_yr">'Propose initial schedule'!$F$22</definedName>
    <definedName name="A_per_pf">Data_sheet!$J$5</definedName>
    <definedName name="A_total_per_yr">'Propose initial schedule'!$I$22</definedName>
    <definedName name="A_ttl_pf">'Propose initial schedule'!$J$22</definedName>
    <definedName name="A_val_each_pf">'Propose initial schedule'!$G$22</definedName>
    <definedName name="B_amt_reqd">'Propose initial schedule'!$D$27</definedName>
    <definedName name="B_excess_pr_yr">Data_sheet!$R$2</definedName>
    <definedName name="B_no.of_pf_yr">'Propose initial schedule'!$F$27</definedName>
    <definedName name="B_no.of_yrs">'Propose initial schedule'!$I$27</definedName>
    <definedName name="B_per_pf">Data_sheet!$P$5</definedName>
    <definedName name="B_ttl_pf">'Propose initial schedule'!$J$27</definedName>
    <definedName name="Bond_start_date">Menu!$P$8</definedName>
    <definedName name="excess">Data_sheet!$X$6</definedName>
    <definedName name="frt_yr_entitlement">'Propose initial schedule'!$D$19</definedName>
    <definedName name="Investment">'Propose initial schedule'!$D$12</definedName>
    <definedName name="No.of_pols_used">'Initial schedule - to print'!$C$120</definedName>
    <definedName name="Number_of_pols">'Propose initial schedule'!$D$13</definedName>
    <definedName name="PF_used">Data_sheet!$R$3:$R$107</definedName>
    <definedName name="PF_yrs">Data_sheet!$G$5:$G$56</definedName>
    <definedName name="pols_to_add_yr">Data_sheet!$R$4:$T$107</definedName>
    <definedName name="_xlnm.Print_Area" localSheetId="4">'Deferral letter - to print'!$A$1:$I$102</definedName>
    <definedName name="_xlnm.Print_Area" localSheetId="2">'Initial schedule - to print'!$A$1:$I$125</definedName>
    <definedName name="_xlnm.Print_Area" localSheetId="5">'Policy Fund tracker'!$A$1:$V$90</definedName>
    <definedName name="_xlnm.Print_Area" localSheetId="1">'Propose initial schedule'!$B$3:$K$50</definedName>
    <definedName name="Sttlr_nm">Menu!$E$8</definedName>
    <definedName name="total_excess">Data_sheet!$R$4:$U$107</definedName>
    <definedName name="Trust_nm">Menu!$J$8</definedName>
    <definedName name="Years">Data_sheet!$B$1:$B$51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8" l="1"/>
  <c r="B25" i="8"/>
  <c r="B26" i="8"/>
  <c r="B27" i="8"/>
  <c r="B28" i="8"/>
  <c r="B29" i="8"/>
  <c r="B30" i="8"/>
  <c r="B31" i="8"/>
  <c r="B32" i="8"/>
  <c r="B33" i="8"/>
  <c r="B34" i="8"/>
  <c r="B35" i="8"/>
  <c r="B36" i="8"/>
  <c r="B37" i="8"/>
  <c r="B38" i="8"/>
  <c r="B39" i="8"/>
  <c r="B40" i="8"/>
  <c r="B41" i="8"/>
  <c r="B42" i="8"/>
  <c r="B43" i="8"/>
  <c r="E24" i="8"/>
  <c r="E25" i="8"/>
  <c r="E26" i="8"/>
  <c r="E27" i="8"/>
  <c r="E28" i="8"/>
  <c r="E29" i="8"/>
  <c r="E30" i="8"/>
  <c r="E31" i="8"/>
  <c r="E32" i="8"/>
  <c r="E33" i="8"/>
  <c r="E34" i="8"/>
  <c r="E35" i="8"/>
  <c r="E36" i="8"/>
  <c r="E37" i="8"/>
  <c r="E38" i="8"/>
  <c r="E39" i="8"/>
  <c r="E40" i="8"/>
  <c r="E41" i="8"/>
  <c r="E42" i="8"/>
  <c r="E43" i="8"/>
  <c r="G5" i="9"/>
  <c r="B5" i="9"/>
  <c r="B5" i="5"/>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5" i="2"/>
  <c r="Q1" i="2"/>
  <c r="L2" i="2"/>
  <c r="L3" i="2" s="1"/>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5" i="2"/>
  <c r="I27" i="1" l="1"/>
  <c r="R1" i="2" s="1"/>
  <c r="D14" i="5"/>
  <c r="C20" i="1"/>
  <c r="C25" i="1"/>
  <c r="M5" i="2"/>
  <c r="G5" i="2"/>
  <c r="B2" i="2"/>
  <c r="B3" i="2" s="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E37" i="9"/>
  <c r="E38" i="9"/>
  <c r="E39" i="9"/>
  <c r="E40" i="9"/>
  <c r="E41" i="9"/>
  <c r="E42" i="9"/>
  <c r="E43" i="9"/>
  <c r="E44" i="9"/>
  <c r="E45" i="9"/>
  <c r="E46" i="9"/>
  <c r="E47" i="9"/>
  <c r="E48" i="9"/>
  <c r="E49" i="9"/>
  <c r="E50" i="9"/>
  <c r="E51" i="9"/>
  <c r="E52" i="9"/>
  <c r="E53" i="9"/>
  <c r="E54" i="9"/>
  <c r="E55" i="9"/>
  <c r="E56" i="9"/>
  <c r="E57" i="9"/>
  <c r="E58" i="9"/>
  <c r="E59" i="9"/>
  <c r="E60" i="9"/>
  <c r="E61" i="9"/>
  <c r="E62" i="9"/>
  <c r="M9" i="11"/>
  <c r="N9" i="11" s="1"/>
  <c r="D16" i="8"/>
  <c r="D52" i="8" s="1"/>
  <c r="D9" i="8"/>
  <c r="K2" i="2"/>
  <c r="J22" i="1"/>
  <c r="D24" i="1"/>
  <c r="D12" i="8"/>
  <c r="F10" i="8"/>
  <c r="D10" i="8"/>
  <c r="E12" i="9"/>
  <c r="E13" i="9"/>
  <c r="E14" i="9"/>
  <c r="E15" i="9"/>
  <c r="E16" i="9"/>
  <c r="E17" i="9"/>
  <c r="E18" i="9"/>
  <c r="E19" i="9"/>
  <c r="E20" i="9"/>
  <c r="E21" i="9"/>
  <c r="E22" i="9"/>
  <c r="E23" i="9"/>
  <c r="E24" i="9"/>
  <c r="E25" i="9"/>
  <c r="E26" i="9"/>
  <c r="E27" i="9"/>
  <c r="E28" i="9"/>
  <c r="E29" i="9"/>
  <c r="E30" i="9"/>
  <c r="E31" i="9"/>
  <c r="E32" i="9"/>
  <c r="E33" i="9"/>
  <c r="E34" i="9"/>
  <c r="E35" i="9"/>
  <c r="E36" i="9"/>
  <c r="E63" i="9"/>
  <c r="E64" i="9"/>
  <c r="E65" i="9"/>
  <c r="E66" i="9"/>
  <c r="E67" i="9"/>
  <c r="E68" i="9"/>
  <c r="E69" i="9"/>
  <c r="E70" i="9"/>
  <c r="E71" i="9"/>
  <c r="E72" i="9"/>
  <c r="E73" i="9"/>
  <c r="E74" i="9"/>
  <c r="E75" i="9"/>
  <c r="E76" i="9"/>
  <c r="E77" i="9"/>
  <c r="E78" i="9"/>
  <c r="E79" i="9"/>
  <c r="E80" i="9"/>
  <c r="E81" i="9"/>
  <c r="E82" i="9"/>
  <c r="E83" i="9"/>
  <c r="E84" i="9"/>
  <c r="E85" i="9"/>
  <c r="E86" i="9"/>
  <c r="E87" i="9"/>
  <c r="E88" i="9"/>
  <c r="E11" i="9"/>
  <c r="V6" i="2" l="1"/>
  <c r="R2" i="2"/>
  <c r="J27" i="1"/>
  <c r="F25" i="1" s="1"/>
  <c r="J5" i="2"/>
  <c r="F19" i="1"/>
  <c r="D16" i="5"/>
  <c r="D10" i="5"/>
  <c r="D9" i="5"/>
  <c r="X6" i="2" l="1"/>
  <c r="M91" i="2"/>
  <c r="M95" i="2"/>
  <c r="M92" i="2"/>
  <c r="M106" i="2"/>
  <c r="M104" i="2"/>
  <c r="M90" i="2"/>
  <c r="M89" i="2"/>
  <c r="M101" i="2"/>
  <c r="M88" i="2"/>
  <c r="M93" i="2"/>
  <c r="M100" i="2"/>
  <c r="M105" i="2"/>
  <c r="M86" i="2"/>
  <c r="M103" i="2"/>
  <c r="M99" i="2"/>
  <c r="M102" i="2"/>
  <c r="M98" i="2"/>
  <c r="M85" i="2"/>
  <c r="M97" i="2"/>
  <c r="M96" i="2"/>
  <c r="M94" i="2"/>
  <c r="M107" i="2"/>
  <c r="M108" i="2" s="1"/>
  <c r="M6" i="2"/>
  <c r="M7" i="2" s="1"/>
  <c r="P5" i="2"/>
  <c r="M87" i="2"/>
  <c r="M8" i="2" l="1"/>
  <c r="M9" i="2" l="1"/>
  <c r="D11" i="9"/>
  <c r="M10" i="2" l="1"/>
  <c r="R4" i="2"/>
  <c r="Q4" i="2" l="1"/>
  <c r="M11" i="2"/>
  <c r="S4" i="2" l="1"/>
  <c r="T4" i="2" s="1"/>
  <c r="M12" i="2"/>
  <c r="M13" i="2" l="1"/>
  <c r="M14" i="2" l="1"/>
  <c r="M15" i="2" l="1"/>
  <c r="M16" i="2" l="1"/>
  <c r="M17" i="2" l="1"/>
  <c r="M18" i="2" l="1"/>
  <c r="M19" i="2" l="1"/>
  <c r="M20" i="2" l="1"/>
  <c r="M21" i="2" l="1"/>
  <c r="M22" i="2" l="1"/>
  <c r="M23" i="2" l="1"/>
  <c r="M24" i="2" l="1"/>
  <c r="M25" i="2" l="1"/>
  <c r="M26" i="2" l="1"/>
  <c r="M27" i="2" l="1"/>
  <c r="M28" i="2" l="1"/>
  <c r="M29" i="2" l="1"/>
  <c r="M30" i="2" l="1"/>
  <c r="M31" i="2" l="1"/>
  <c r="M32" i="2" l="1"/>
  <c r="M33" i="2" l="1"/>
  <c r="M34" i="2" l="1"/>
  <c r="M35" i="2" l="1"/>
  <c r="M36" i="2" l="1"/>
  <c r="M37" i="2" l="1"/>
  <c r="M38" i="2" l="1"/>
  <c r="M39" i="2" l="1"/>
  <c r="M40" i="2" l="1"/>
  <c r="M41" i="2" l="1"/>
  <c r="M42" i="2" l="1"/>
  <c r="M43" i="2" l="1"/>
  <c r="M44" i="2" l="1"/>
  <c r="M45" i="2" l="1"/>
  <c r="M46" i="2" s="1"/>
  <c r="M47" i="2" s="1"/>
  <c r="M48" i="2" s="1"/>
  <c r="M49" i="2" s="1"/>
  <c r="M50" i="2" s="1"/>
  <c r="M51" i="2" s="1"/>
  <c r="M52" i="2" s="1"/>
  <c r="M53" i="2" s="1"/>
  <c r="M54" i="2" s="1"/>
  <c r="M55" i="2" s="1"/>
  <c r="M56" i="2" s="1"/>
  <c r="M57" i="2" l="1"/>
  <c r="M58" i="2" l="1"/>
  <c r="G6" i="2"/>
  <c r="D17" i="5" s="1"/>
  <c r="R5" i="2" l="1"/>
  <c r="M59" i="2"/>
  <c r="G7" i="2"/>
  <c r="D18" i="5" s="1"/>
  <c r="D12" i="9"/>
  <c r="Q5" i="2" l="1"/>
  <c r="R6" i="2"/>
  <c r="M60" i="2"/>
  <c r="G8" i="2"/>
  <c r="G9" i="2" s="1"/>
  <c r="G10" i="2" s="1"/>
  <c r="G11" i="2" s="1"/>
  <c r="D13" i="9"/>
  <c r="S5" i="2" l="1"/>
  <c r="T5" i="2" s="1"/>
  <c r="Q6" i="2"/>
  <c r="S6" i="2" s="1"/>
  <c r="T6" i="2" s="1"/>
  <c r="M61" i="2"/>
  <c r="D21" i="5"/>
  <c r="D20" i="5"/>
  <c r="D19" i="5"/>
  <c r="D22" i="5"/>
  <c r="G12" i="2"/>
  <c r="R10" i="2" l="1"/>
  <c r="R7" i="2"/>
  <c r="R8" i="2"/>
  <c r="R9" i="2"/>
  <c r="M62" i="2"/>
  <c r="D16" i="9"/>
  <c r="D15" i="9"/>
  <c r="D14" i="9"/>
  <c r="D23" i="5"/>
  <c r="G13" i="2"/>
  <c r="D17" i="9"/>
  <c r="Q8" i="2" l="1"/>
  <c r="S8" i="2" s="1"/>
  <c r="T8" i="2" s="1"/>
  <c r="Q9" i="2"/>
  <c r="S9" i="2" s="1"/>
  <c r="T9" i="2" s="1"/>
  <c r="Q10" i="2"/>
  <c r="S10" i="2" s="1"/>
  <c r="T10" i="2" s="1"/>
  <c r="R11" i="2"/>
  <c r="Q7" i="2"/>
  <c r="M63" i="2"/>
  <c r="D24" i="5"/>
  <c r="G14" i="2"/>
  <c r="D18" i="9"/>
  <c r="S7" i="2" l="1"/>
  <c r="T7" i="2" s="1"/>
  <c r="Q11" i="2"/>
  <c r="S11" i="2" s="1"/>
  <c r="T11" i="2" s="1"/>
  <c r="R12" i="2"/>
  <c r="M64" i="2"/>
  <c r="D25" i="5"/>
  <c r="G15" i="2"/>
  <c r="D19" i="9"/>
  <c r="R13" i="2" l="1"/>
  <c r="Q12" i="2"/>
  <c r="M65" i="2"/>
  <c r="D26" i="5"/>
  <c r="G16" i="2"/>
  <c r="D20" i="9"/>
  <c r="S12" i="2" l="1"/>
  <c r="T12" i="2" s="1"/>
  <c r="R14" i="2"/>
  <c r="Q13" i="2"/>
  <c r="S13" i="2" s="1"/>
  <c r="T13" i="2" s="1"/>
  <c r="M66" i="2"/>
  <c r="G17" i="2"/>
  <c r="D27" i="5"/>
  <c r="D21" i="9"/>
  <c r="R15" i="2" l="1"/>
  <c r="Q14" i="2"/>
  <c r="S14" i="2" s="1"/>
  <c r="T14" i="2" s="1"/>
  <c r="M67" i="2"/>
  <c r="D22" i="9"/>
  <c r="G18" i="2"/>
  <c r="D28" i="5"/>
  <c r="Q15" i="2" l="1"/>
  <c r="S15" i="2" s="1"/>
  <c r="T15" i="2" s="1"/>
  <c r="R16" i="2"/>
  <c r="M68" i="2"/>
  <c r="D23" i="9"/>
  <c r="G19" i="2"/>
  <c r="D29" i="5"/>
  <c r="R17" i="2" l="1"/>
  <c r="Q16" i="2"/>
  <c r="S16" i="2" s="1"/>
  <c r="T16" i="2" s="1"/>
  <c r="M69" i="2"/>
  <c r="D24" i="9"/>
  <c r="G20" i="2"/>
  <c r="D30" i="5"/>
  <c r="R18" i="2" l="1"/>
  <c r="Q17" i="2"/>
  <c r="S17" i="2" s="1"/>
  <c r="T17" i="2" s="1"/>
  <c r="M70" i="2"/>
  <c r="D25" i="9"/>
  <c r="D31" i="5"/>
  <c r="G21" i="2"/>
  <c r="R19" i="2" l="1"/>
  <c r="Q18" i="2"/>
  <c r="S18" i="2" s="1"/>
  <c r="T18" i="2" s="1"/>
  <c r="M71" i="2"/>
  <c r="D26" i="9"/>
  <c r="D32" i="5"/>
  <c r="G22" i="2"/>
  <c r="R20" i="2" l="1"/>
  <c r="Q19" i="2"/>
  <c r="S19" i="2" s="1"/>
  <c r="T19" i="2" s="1"/>
  <c r="M72" i="2"/>
  <c r="D27" i="9"/>
  <c r="D33" i="5"/>
  <c r="G23" i="2"/>
  <c r="R21" i="2" l="1"/>
  <c r="Q20" i="2"/>
  <c r="S20" i="2" s="1"/>
  <c r="T20" i="2" s="1"/>
  <c r="M73" i="2"/>
  <c r="D28" i="9"/>
  <c r="D34" i="5"/>
  <c r="G24" i="2"/>
  <c r="R22" i="2" l="1"/>
  <c r="Q21" i="2"/>
  <c r="S21" i="2" s="1"/>
  <c r="T21" i="2" s="1"/>
  <c r="M74" i="2"/>
  <c r="G25" i="2"/>
  <c r="D35" i="5"/>
  <c r="D29" i="9"/>
  <c r="R23" i="2" l="1"/>
  <c r="Q22" i="2"/>
  <c r="S22" i="2" s="1"/>
  <c r="T22" i="2" s="1"/>
  <c r="M75" i="2"/>
  <c r="D30" i="9"/>
  <c r="G26" i="2"/>
  <c r="D36" i="5"/>
  <c r="Q23" i="2" l="1"/>
  <c r="S23" i="2" s="1"/>
  <c r="T23" i="2" s="1"/>
  <c r="R24" i="2"/>
  <c r="M76" i="2"/>
  <c r="D31" i="9"/>
  <c r="G27" i="2"/>
  <c r="D37" i="5"/>
  <c r="R25" i="2" l="1"/>
  <c r="Q24" i="2"/>
  <c r="S24" i="2" s="1"/>
  <c r="T24" i="2" s="1"/>
  <c r="M77" i="2"/>
  <c r="G28" i="2"/>
  <c r="D38" i="5"/>
  <c r="D32" i="9"/>
  <c r="R26" i="2" l="1"/>
  <c r="Q25" i="2"/>
  <c r="S25" i="2" s="1"/>
  <c r="T25" i="2" s="1"/>
  <c r="M78" i="2"/>
  <c r="D33" i="9"/>
  <c r="G29" i="2"/>
  <c r="D39" i="5"/>
  <c r="Q26" i="2" l="1"/>
  <c r="S26" i="2" s="1"/>
  <c r="T26" i="2" s="1"/>
  <c r="R27" i="2"/>
  <c r="M79" i="2"/>
  <c r="D34" i="9"/>
  <c r="D40" i="5"/>
  <c r="G30" i="2"/>
  <c r="R28" i="2" l="1"/>
  <c r="Q27" i="2"/>
  <c r="S27" i="2" s="1"/>
  <c r="T27" i="2" s="1"/>
  <c r="M80" i="2"/>
  <c r="D35" i="9"/>
  <c r="D41" i="5"/>
  <c r="G31" i="2"/>
  <c r="D42" i="5" s="1"/>
  <c r="R30" i="2" l="1"/>
  <c r="R29" i="2"/>
  <c r="Q28" i="2"/>
  <c r="S28" i="2" s="1"/>
  <c r="T28" i="2" s="1"/>
  <c r="M81" i="2"/>
  <c r="D37" i="9"/>
  <c r="G32" i="2"/>
  <c r="D43" i="5" s="1"/>
  <c r="D36" i="9"/>
  <c r="Q30" i="2" l="1"/>
  <c r="S30" i="2" s="1"/>
  <c r="T30" i="2" s="1"/>
  <c r="R31" i="2"/>
  <c r="Q29" i="2"/>
  <c r="S29" i="2" s="1"/>
  <c r="T29" i="2" s="1"/>
  <c r="M82" i="2"/>
  <c r="M83" i="2" s="1"/>
  <c r="M84" i="2" s="1"/>
  <c r="D38" i="9"/>
  <c r="G33" i="2"/>
  <c r="D44" i="5" s="1"/>
  <c r="R32" i="2" l="1"/>
  <c r="Q31" i="2"/>
  <c r="S31" i="2" s="1"/>
  <c r="T31" i="2" s="1"/>
  <c r="D39" i="9"/>
  <c r="G34" i="2"/>
  <c r="D45" i="5" s="1"/>
  <c r="R33" i="2" l="1"/>
  <c r="Q32" i="2"/>
  <c r="S32" i="2" s="1"/>
  <c r="T32" i="2" s="1"/>
  <c r="D40" i="9"/>
  <c r="G35" i="2"/>
  <c r="D46" i="5" s="1"/>
  <c r="R34" i="2" l="1"/>
  <c r="Q33" i="2"/>
  <c r="S33" i="2" s="1"/>
  <c r="T33" i="2" s="1"/>
  <c r="D41" i="9"/>
  <c r="G36" i="2"/>
  <c r="D47" i="5" s="1"/>
  <c r="R35" i="2" l="1"/>
  <c r="Q34" i="2"/>
  <c r="S34" i="2" s="1"/>
  <c r="T34" i="2" s="1"/>
  <c r="D42" i="9"/>
  <c r="G37" i="2"/>
  <c r="D48" i="5" s="1"/>
  <c r="R36" i="2" l="1"/>
  <c r="Q35" i="2"/>
  <c r="S35" i="2" s="1"/>
  <c r="T35" i="2" s="1"/>
  <c r="D43" i="9"/>
  <c r="G38" i="2"/>
  <c r="D49" i="5" s="1"/>
  <c r="R37" i="2" l="1"/>
  <c r="Q36" i="2"/>
  <c r="S36" i="2" s="1"/>
  <c r="T36" i="2" s="1"/>
  <c r="D44" i="9"/>
  <c r="G39" i="2"/>
  <c r="D50" i="5" s="1"/>
  <c r="R38" i="2" l="1"/>
  <c r="Q37" i="2"/>
  <c r="S37" i="2" s="1"/>
  <c r="T37" i="2" s="1"/>
  <c r="D45" i="9"/>
  <c r="G40" i="2"/>
  <c r="D51" i="5" s="1"/>
  <c r="R39" i="2" l="1"/>
  <c r="Q38" i="2"/>
  <c r="S38" i="2" s="1"/>
  <c r="T38" i="2" s="1"/>
  <c r="D46" i="9"/>
  <c r="G41" i="2"/>
  <c r="D52" i="5" s="1"/>
  <c r="R40" i="2" l="1"/>
  <c r="Q39" i="2"/>
  <c r="S39" i="2" s="1"/>
  <c r="T39" i="2" s="1"/>
  <c r="D47" i="9"/>
  <c r="G42" i="2"/>
  <c r="D53" i="5" s="1"/>
  <c r="R41" i="2" l="1"/>
  <c r="Q40" i="2"/>
  <c r="S40" i="2" s="1"/>
  <c r="T40" i="2" s="1"/>
  <c r="D48" i="9"/>
  <c r="G43" i="2"/>
  <c r="D54" i="5" s="1"/>
  <c r="R42" i="2" l="1"/>
  <c r="Q41" i="2"/>
  <c r="S41" i="2" s="1"/>
  <c r="T41" i="2" s="1"/>
  <c r="D49" i="9"/>
  <c r="G44" i="2"/>
  <c r="D55" i="5" s="1"/>
  <c r="Q42" i="2" l="1"/>
  <c r="S42" i="2" s="1"/>
  <c r="T42" i="2" s="1"/>
  <c r="R43" i="2"/>
  <c r="D50" i="9"/>
  <c r="G45" i="2"/>
  <c r="D56" i="5" s="1"/>
  <c r="R44" i="2" l="1"/>
  <c r="Q43" i="2"/>
  <c r="S43" i="2" s="1"/>
  <c r="T43" i="2" s="1"/>
  <c r="D51" i="9"/>
  <c r="G46" i="2"/>
  <c r="D57" i="5" s="1"/>
  <c r="R45" i="2" l="1"/>
  <c r="Q44" i="2"/>
  <c r="S44" i="2" s="1"/>
  <c r="T44" i="2" s="1"/>
  <c r="D52" i="9"/>
  <c r="G47" i="2"/>
  <c r="D58" i="5" s="1"/>
  <c r="R46" i="2" l="1"/>
  <c r="Q45" i="2"/>
  <c r="S45" i="2" s="1"/>
  <c r="T45" i="2" s="1"/>
  <c r="D53" i="9"/>
  <c r="G48" i="2"/>
  <c r="D59" i="5" s="1"/>
  <c r="R47" i="2" l="1"/>
  <c r="Q46" i="2"/>
  <c r="S46" i="2" s="1"/>
  <c r="T46" i="2" s="1"/>
  <c r="D54" i="9"/>
  <c r="G49" i="2"/>
  <c r="D60" i="5" s="1"/>
  <c r="R48" i="2" l="1"/>
  <c r="Q47" i="2"/>
  <c r="S47" i="2" s="1"/>
  <c r="T47" i="2" s="1"/>
  <c r="D55" i="9"/>
  <c r="G50" i="2"/>
  <c r="D61" i="5" s="1"/>
  <c r="Q48" i="2" l="1"/>
  <c r="S48" i="2" s="1"/>
  <c r="T48" i="2" s="1"/>
  <c r="R49" i="2"/>
  <c r="D56" i="9"/>
  <c r="G51" i="2"/>
  <c r="D62" i="5" s="1"/>
  <c r="R50" i="2" l="1"/>
  <c r="Q49" i="2"/>
  <c r="S49" i="2" s="1"/>
  <c r="T49" i="2" s="1"/>
  <c r="D57" i="9"/>
  <c r="G52" i="2"/>
  <c r="D63" i="5" s="1"/>
  <c r="R51" i="2" l="1"/>
  <c r="Q50" i="2"/>
  <c r="S50" i="2" s="1"/>
  <c r="T50" i="2" s="1"/>
  <c r="D58" i="9"/>
  <c r="G53" i="2"/>
  <c r="D64" i="5" s="1"/>
  <c r="Q51" i="2" l="1"/>
  <c r="S51" i="2" s="1"/>
  <c r="T51" i="2" s="1"/>
  <c r="R52" i="2"/>
  <c r="D59" i="9"/>
  <c r="G54" i="2"/>
  <c r="Q52" i="2" l="1"/>
  <c r="S52" i="2" s="1"/>
  <c r="T52" i="2" s="1"/>
  <c r="D65" i="5"/>
  <c r="G55" i="2"/>
  <c r="R53" i="2" l="1"/>
  <c r="D60" i="9"/>
  <c r="D66" i="5"/>
  <c r="G56" i="2"/>
  <c r="D67" i="5" s="1"/>
  <c r="R55" i="2" l="1"/>
  <c r="R54" i="2"/>
  <c r="Q53" i="2"/>
  <c r="S53" i="2" s="1"/>
  <c r="T53" i="2" s="1"/>
  <c r="D61" i="9"/>
  <c r="G57" i="2"/>
  <c r="D68" i="5" s="1"/>
  <c r="Q54" i="2" l="1"/>
  <c r="S54" i="2" s="1"/>
  <c r="T54" i="2" s="1"/>
  <c r="Q55" i="2"/>
  <c r="S55" i="2" s="1"/>
  <c r="T55" i="2" s="1"/>
  <c r="R56" i="2"/>
  <c r="G58" i="2"/>
  <c r="D69" i="5" s="1"/>
  <c r="R57" i="2" l="1"/>
  <c r="Q56" i="2"/>
  <c r="S56" i="2" s="1"/>
  <c r="T56" i="2" s="1"/>
  <c r="G59" i="2"/>
  <c r="D70" i="5" s="1"/>
  <c r="R58" i="2" l="1"/>
  <c r="Q57" i="2"/>
  <c r="S57" i="2" s="1"/>
  <c r="T57" i="2" s="1"/>
  <c r="G60" i="2"/>
  <c r="D71" i="5" s="1"/>
  <c r="R59" i="2" l="1"/>
  <c r="Q58" i="2"/>
  <c r="S58" i="2" s="1"/>
  <c r="T58" i="2" s="1"/>
  <c r="G61" i="2"/>
  <c r="D72" i="5" s="1"/>
  <c r="R60" i="2" l="1"/>
  <c r="Q59" i="2"/>
  <c r="S59" i="2" s="1"/>
  <c r="T59" i="2" s="1"/>
  <c r="G62" i="2"/>
  <c r="D73" i="5" s="1"/>
  <c r="R61" i="2" l="1"/>
  <c r="Q60" i="2"/>
  <c r="S60" i="2" s="1"/>
  <c r="T60" i="2" s="1"/>
  <c r="G63" i="2"/>
  <c r="D74" i="5" s="1"/>
  <c r="R62" i="2" l="1"/>
  <c r="Q61" i="2"/>
  <c r="S61" i="2" s="1"/>
  <c r="T61" i="2" s="1"/>
  <c r="G64" i="2"/>
  <c r="D75" i="5" s="1"/>
  <c r="R63" i="2" l="1"/>
  <c r="Q62" i="2"/>
  <c r="S62" i="2" s="1"/>
  <c r="T62" i="2" s="1"/>
  <c r="G65" i="2"/>
  <c r="D76" i="5" s="1"/>
  <c r="R64" i="2" l="1"/>
  <c r="Q63" i="2"/>
  <c r="S63" i="2" s="1"/>
  <c r="T63" i="2" s="1"/>
  <c r="G66" i="2"/>
  <c r="D77" i="5" s="1"/>
  <c r="Q64" i="2" l="1"/>
  <c r="S64" i="2" s="1"/>
  <c r="T64" i="2" s="1"/>
  <c r="R65" i="2"/>
  <c r="G67" i="2"/>
  <c r="D78" i="5" s="1"/>
  <c r="R66" i="2" l="1"/>
  <c r="Q65" i="2"/>
  <c r="S65" i="2" s="1"/>
  <c r="T65" i="2" s="1"/>
  <c r="G68" i="2"/>
  <c r="D79" i="5" s="1"/>
  <c r="R67" i="2" l="1"/>
  <c r="Q66" i="2"/>
  <c r="S66" i="2" s="1"/>
  <c r="T66" i="2" s="1"/>
  <c r="G69" i="2"/>
  <c r="D80" i="5" s="1"/>
  <c r="Q67" i="2" l="1"/>
  <c r="S67" i="2" s="1"/>
  <c r="T67" i="2" s="1"/>
  <c r="R68" i="2"/>
  <c r="G70" i="2"/>
  <c r="D81" i="5" s="1"/>
  <c r="Q68" i="2" l="1"/>
  <c r="S68" i="2" s="1"/>
  <c r="T68" i="2" s="1"/>
  <c r="R69" i="2"/>
  <c r="G71" i="2"/>
  <c r="D82" i="5" s="1"/>
  <c r="Q69" i="2" l="1"/>
  <c r="S69" i="2" s="1"/>
  <c r="T69" i="2" s="1"/>
  <c r="R70" i="2"/>
  <c r="G72" i="2"/>
  <c r="D83" i="5" s="1"/>
  <c r="Q70" i="2" l="1"/>
  <c r="S70" i="2" s="1"/>
  <c r="T70" i="2" s="1"/>
  <c r="R71" i="2"/>
  <c r="G73" i="2"/>
  <c r="D84" i="5" s="1"/>
  <c r="R72" i="2" l="1"/>
  <c r="Q71" i="2"/>
  <c r="S71" i="2" s="1"/>
  <c r="T71" i="2" s="1"/>
  <c r="G74" i="2"/>
  <c r="D85" i="5" s="1"/>
  <c r="R73" i="2" l="1"/>
  <c r="Q72" i="2"/>
  <c r="S72" i="2" s="1"/>
  <c r="T72" i="2" s="1"/>
  <c r="G75" i="2"/>
  <c r="D86" i="5" s="1"/>
  <c r="R74" i="2" l="1"/>
  <c r="Q73" i="2"/>
  <c r="S73" i="2" s="1"/>
  <c r="T73" i="2" s="1"/>
  <c r="G76" i="2"/>
  <c r="D87" i="5" s="1"/>
  <c r="R75" i="2" l="1"/>
  <c r="Q74" i="2"/>
  <c r="S74" i="2" s="1"/>
  <c r="T74" i="2" s="1"/>
  <c r="G77" i="2"/>
  <c r="D88" i="5" s="1"/>
  <c r="R76" i="2" l="1"/>
  <c r="Q75" i="2"/>
  <c r="S75" i="2" s="1"/>
  <c r="T75" i="2" s="1"/>
  <c r="G78" i="2"/>
  <c r="D89" i="5" s="1"/>
  <c r="R77" i="2" l="1"/>
  <c r="Q76" i="2"/>
  <c r="S76" i="2" s="1"/>
  <c r="T76" i="2" s="1"/>
  <c r="G79" i="2"/>
  <c r="D90" i="5" s="1"/>
  <c r="R78" i="2" l="1"/>
  <c r="Q77" i="2"/>
  <c r="S77" i="2" s="1"/>
  <c r="T77" i="2" s="1"/>
  <c r="G80" i="2"/>
  <c r="D91" i="5" s="1"/>
  <c r="R79" i="2" l="1"/>
  <c r="Q78" i="2"/>
  <c r="S78" i="2" s="1"/>
  <c r="T78" i="2" s="1"/>
  <c r="G81" i="2"/>
  <c r="D92" i="5" s="1"/>
  <c r="R80" i="2" l="1"/>
  <c r="Q79" i="2"/>
  <c r="S79" i="2" s="1"/>
  <c r="T79" i="2" s="1"/>
  <c r="G82" i="2"/>
  <c r="Q80" i="2" l="1"/>
  <c r="S80" i="2" s="1"/>
  <c r="T80" i="2" s="1"/>
  <c r="D93" i="5"/>
  <c r="G83" i="2"/>
  <c r="R81" i="2" l="1"/>
  <c r="D62" i="9"/>
  <c r="G84" i="2"/>
  <c r="D94" i="5"/>
  <c r="Q81" i="2" l="1"/>
  <c r="S81" i="2" s="1"/>
  <c r="T81" i="2" s="1"/>
  <c r="R82" i="2"/>
  <c r="D63" i="9"/>
  <c r="G85" i="2"/>
  <c r="D95" i="5"/>
  <c r="Q82" i="2" l="1"/>
  <c r="S82" i="2" s="1"/>
  <c r="T82" i="2" s="1"/>
  <c r="R83" i="2"/>
  <c r="D64" i="9"/>
  <c r="G86" i="2"/>
  <c r="D96" i="5"/>
  <c r="Q83" i="2" l="1"/>
  <c r="S83" i="2" s="1"/>
  <c r="T83" i="2" s="1"/>
  <c r="R84" i="2"/>
  <c r="D65" i="9"/>
  <c r="G87" i="2"/>
  <c r="D97" i="5"/>
  <c r="Q84" i="2" l="1"/>
  <c r="S84" i="2" s="1"/>
  <c r="T84" i="2" s="1"/>
  <c r="G88" i="2"/>
  <c r="D98" i="5"/>
  <c r="R85" i="2"/>
  <c r="D66" i="9"/>
  <c r="Q85" i="2" l="1"/>
  <c r="S85" i="2" s="1"/>
  <c r="T85" i="2" s="1"/>
  <c r="R86" i="2"/>
  <c r="D67" i="9"/>
  <c r="G89" i="2"/>
  <c r="D99" i="5"/>
  <c r="Q86" i="2" l="1"/>
  <c r="S86" i="2" s="1"/>
  <c r="T86" i="2" s="1"/>
  <c r="G90" i="2"/>
  <c r="D100" i="5"/>
  <c r="R87" i="2"/>
  <c r="D68" i="9"/>
  <c r="Q87" i="2" l="1"/>
  <c r="S87" i="2" s="1"/>
  <c r="T87" i="2" s="1"/>
  <c r="R88" i="2"/>
  <c r="D69" i="9"/>
  <c r="G91" i="2"/>
  <c r="D101" i="5"/>
  <c r="Q88" i="2" l="1"/>
  <c r="S88" i="2" s="1"/>
  <c r="T88" i="2" s="1"/>
  <c r="R89" i="2"/>
  <c r="D70" i="9"/>
  <c r="G92" i="2"/>
  <c r="D102" i="5"/>
  <c r="Q89" i="2" l="1"/>
  <c r="S89" i="2" s="1"/>
  <c r="T89" i="2" s="1"/>
  <c r="R90" i="2"/>
  <c r="D71" i="9"/>
  <c r="G93" i="2"/>
  <c r="D103" i="5"/>
  <c r="Q90" i="2" l="1"/>
  <c r="S90" i="2" s="1"/>
  <c r="T90" i="2" s="1"/>
  <c r="R91" i="2"/>
  <c r="D72" i="9"/>
  <c r="G94" i="2"/>
  <c r="D104" i="5"/>
  <c r="Q91" i="2" l="1"/>
  <c r="S91" i="2" s="1"/>
  <c r="T91" i="2" s="1"/>
  <c r="R92" i="2"/>
  <c r="D73" i="9"/>
  <c r="G95" i="2"/>
  <c r="D105" i="5"/>
  <c r="Q92" i="2" l="1"/>
  <c r="S92" i="2" s="1"/>
  <c r="T92" i="2" s="1"/>
  <c r="R93" i="2"/>
  <c r="D74" i="9"/>
  <c r="G96" i="2"/>
  <c r="D106" i="5"/>
  <c r="Q93" i="2" l="1"/>
  <c r="S93" i="2" s="1"/>
  <c r="T93" i="2" s="1"/>
  <c r="R94" i="2"/>
  <c r="D75" i="9"/>
  <c r="G97" i="2"/>
  <c r="D107" i="5"/>
  <c r="Q94" i="2" l="1"/>
  <c r="S94" i="2" s="1"/>
  <c r="T94" i="2" s="1"/>
  <c r="R95" i="2"/>
  <c r="D76" i="9"/>
  <c r="G98" i="2"/>
  <c r="D108" i="5"/>
  <c r="Q95" i="2" l="1"/>
  <c r="S95" i="2" s="1"/>
  <c r="T95" i="2" s="1"/>
  <c r="R96" i="2"/>
  <c r="D77" i="9"/>
  <c r="G99" i="2"/>
  <c r="D109" i="5"/>
  <c r="Q96" i="2" l="1"/>
  <c r="S96" i="2" s="1"/>
  <c r="T96" i="2" s="1"/>
  <c r="R97" i="2"/>
  <c r="D78" i="9"/>
  <c r="G100" i="2"/>
  <c r="D110" i="5"/>
  <c r="Q97" i="2" l="1"/>
  <c r="S97" i="2" s="1"/>
  <c r="T97" i="2" s="1"/>
  <c r="R98" i="2"/>
  <c r="D79" i="9"/>
  <c r="D111" i="5"/>
  <c r="G101" i="2"/>
  <c r="Q98" i="2" l="1"/>
  <c r="S98" i="2" s="1"/>
  <c r="T98" i="2" s="1"/>
  <c r="G102" i="2"/>
  <c r="D112" i="5"/>
  <c r="R99" i="2"/>
  <c r="D80" i="9"/>
  <c r="Q99" i="2" l="1"/>
  <c r="S99" i="2" s="1"/>
  <c r="T99" i="2" s="1"/>
  <c r="R100" i="2"/>
  <c r="D81" i="9"/>
  <c r="D113" i="5"/>
  <c r="G103" i="2"/>
  <c r="Q100" i="2" l="1"/>
  <c r="S100" i="2" s="1"/>
  <c r="T100" i="2" s="1"/>
  <c r="G104" i="2"/>
  <c r="D114" i="5"/>
  <c r="R101" i="2"/>
  <c r="D82" i="9"/>
  <c r="Q101" i="2" l="1"/>
  <c r="S101" i="2" s="1"/>
  <c r="T101" i="2" s="1"/>
  <c r="R102" i="2"/>
  <c r="D83" i="9"/>
  <c r="G105" i="2"/>
  <c r="D115" i="5"/>
  <c r="Q102" i="2" l="1"/>
  <c r="S102" i="2" s="1"/>
  <c r="T102" i="2" s="1"/>
  <c r="G106" i="2"/>
  <c r="D116" i="5"/>
  <c r="R103" i="2"/>
  <c r="D84" i="9"/>
  <c r="Q103" i="2" l="1"/>
  <c r="S103" i="2" s="1"/>
  <c r="T103" i="2" s="1"/>
  <c r="R104" i="2"/>
  <c r="D85" i="9"/>
  <c r="G107" i="2"/>
  <c r="D117" i="5"/>
  <c r="Q104" i="2" l="1"/>
  <c r="S104" i="2" s="1"/>
  <c r="T104" i="2" s="1"/>
  <c r="R105" i="2"/>
  <c r="D86" i="9"/>
  <c r="D118" i="5"/>
  <c r="G108" i="2"/>
  <c r="D119" i="5" s="1"/>
  <c r="Q105" i="2" l="1"/>
  <c r="S105" i="2" s="1"/>
  <c r="T105" i="2" s="1"/>
  <c r="R107" i="2"/>
  <c r="D88" i="9"/>
  <c r="R106" i="2"/>
  <c r="D87" i="9"/>
  <c r="Q107" i="2" l="1"/>
  <c r="S107" i="2" s="1"/>
  <c r="T107" i="2" s="1"/>
  <c r="Q106" i="2"/>
  <c r="S106" i="2" s="1"/>
  <c r="T106" i="2" s="1"/>
  <c r="W6" i="2" l="1"/>
  <c r="U4" i="2" l="1"/>
  <c r="U5" i="2"/>
  <c r="C17" i="5" s="1"/>
  <c r="U6" i="2"/>
  <c r="C18" i="5" s="1"/>
  <c r="U8" i="2"/>
  <c r="C20" i="5" s="1"/>
  <c r="U7" i="2"/>
  <c r="C19" i="5" s="1"/>
  <c r="U10" i="2"/>
  <c r="C22" i="5" s="1"/>
  <c r="U9" i="2"/>
  <c r="C21" i="5" s="1"/>
  <c r="U11" i="2"/>
  <c r="C23" i="5" s="1"/>
  <c r="U12" i="2"/>
  <c r="C24" i="5" s="1"/>
  <c r="U13" i="2"/>
  <c r="C25" i="5" s="1"/>
  <c r="U14" i="2"/>
  <c r="C26" i="5" s="1"/>
  <c r="U15" i="2"/>
  <c r="C27" i="5" s="1"/>
  <c r="U16" i="2"/>
  <c r="C28" i="5" s="1"/>
  <c r="U17" i="2"/>
  <c r="C29" i="5" s="1"/>
  <c r="U18" i="2"/>
  <c r="C30" i="5" s="1"/>
  <c r="U19" i="2"/>
  <c r="C31" i="5" s="1"/>
  <c r="U20" i="2"/>
  <c r="C32" i="5" s="1"/>
  <c r="U21" i="2"/>
  <c r="C33" i="5" s="1"/>
  <c r="U22" i="2"/>
  <c r="C34" i="5" s="1"/>
  <c r="U23" i="2"/>
  <c r="C35" i="5" s="1"/>
  <c r="U24" i="2"/>
  <c r="C36" i="5" s="1"/>
  <c r="C31" i="9" s="1"/>
  <c r="U25" i="2"/>
  <c r="C37" i="5" s="1"/>
  <c r="C32" i="9" s="1"/>
  <c r="U26" i="2"/>
  <c r="C38" i="5" s="1"/>
  <c r="C33" i="9" s="1"/>
  <c r="U27" i="2"/>
  <c r="C39" i="5" s="1"/>
  <c r="C34" i="9" s="1"/>
  <c r="U28" i="2"/>
  <c r="C40" i="5" s="1"/>
  <c r="C35" i="9" s="1"/>
  <c r="U29" i="2"/>
  <c r="C41" i="5" s="1"/>
  <c r="C36" i="9" s="1"/>
  <c r="U30" i="2"/>
  <c r="C42" i="5" s="1"/>
  <c r="C37" i="9" s="1"/>
  <c r="U31" i="2"/>
  <c r="C43" i="5" s="1"/>
  <c r="C38" i="9" s="1"/>
  <c r="U32" i="2"/>
  <c r="C44" i="5" s="1"/>
  <c r="C39" i="9" s="1"/>
  <c r="U33" i="2"/>
  <c r="C45" i="5" s="1"/>
  <c r="C40" i="9" s="1"/>
  <c r="U34" i="2"/>
  <c r="C46" i="5" s="1"/>
  <c r="C41" i="9" s="1"/>
  <c r="U35" i="2"/>
  <c r="C47" i="5" s="1"/>
  <c r="C42" i="9" s="1"/>
  <c r="U36" i="2"/>
  <c r="C48" i="5" s="1"/>
  <c r="C43" i="9" s="1"/>
  <c r="U37" i="2"/>
  <c r="C49" i="5" s="1"/>
  <c r="C44" i="9" s="1"/>
  <c r="U38" i="2"/>
  <c r="C50" i="5" s="1"/>
  <c r="C45" i="9" s="1"/>
  <c r="U39" i="2"/>
  <c r="C51" i="5" s="1"/>
  <c r="C46" i="9" s="1"/>
  <c r="U40" i="2"/>
  <c r="C52" i="5" s="1"/>
  <c r="C47" i="9" s="1"/>
  <c r="U41" i="2"/>
  <c r="C53" i="5" s="1"/>
  <c r="C48" i="9" s="1"/>
  <c r="U42" i="2"/>
  <c r="C54" i="5" s="1"/>
  <c r="C49" i="9" s="1"/>
  <c r="U43" i="2"/>
  <c r="C55" i="5" s="1"/>
  <c r="C50" i="9" s="1"/>
  <c r="U44" i="2"/>
  <c r="C56" i="5" s="1"/>
  <c r="C51" i="9" s="1"/>
  <c r="U45" i="2"/>
  <c r="C57" i="5" s="1"/>
  <c r="C52" i="9" s="1"/>
  <c r="U46" i="2"/>
  <c r="C58" i="5" s="1"/>
  <c r="C53" i="9" s="1"/>
  <c r="U47" i="2"/>
  <c r="C59" i="5" s="1"/>
  <c r="C54" i="9" s="1"/>
  <c r="U48" i="2"/>
  <c r="C60" i="5" s="1"/>
  <c r="C55" i="9" s="1"/>
  <c r="U49" i="2"/>
  <c r="C61" i="5" s="1"/>
  <c r="C56" i="9" s="1"/>
  <c r="U50" i="2"/>
  <c r="C62" i="5" s="1"/>
  <c r="C57" i="9" s="1"/>
  <c r="U51" i="2"/>
  <c r="C63" i="5" s="1"/>
  <c r="C58" i="9" s="1"/>
  <c r="U52" i="2"/>
  <c r="C64" i="5" s="1"/>
  <c r="C59" i="9" s="1"/>
  <c r="U53" i="2"/>
  <c r="C65" i="5" s="1"/>
  <c r="C60" i="9" s="1"/>
  <c r="U54" i="2"/>
  <c r="C66" i="5" s="1"/>
  <c r="C61" i="9" s="1"/>
  <c r="U55" i="2"/>
  <c r="C67" i="5" s="1"/>
  <c r="U56" i="2"/>
  <c r="C68" i="5" s="1"/>
  <c r="U57" i="2"/>
  <c r="C69" i="5" s="1"/>
  <c r="U58" i="2"/>
  <c r="C70" i="5" s="1"/>
  <c r="U59" i="2"/>
  <c r="C71" i="5" s="1"/>
  <c r="U60" i="2"/>
  <c r="C72" i="5" s="1"/>
  <c r="U61" i="2"/>
  <c r="C73" i="5" s="1"/>
  <c r="U62" i="2"/>
  <c r="C74" i="5" s="1"/>
  <c r="U63" i="2"/>
  <c r="C75" i="5" s="1"/>
  <c r="U64" i="2"/>
  <c r="C76" i="5" s="1"/>
  <c r="U65" i="2"/>
  <c r="C77" i="5" s="1"/>
  <c r="U66" i="2"/>
  <c r="C78" i="5" s="1"/>
  <c r="U67" i="2"/>
  <c r="C79" i="5" s="1"/>
  <c r="U68" i="2"/>
  <c r="C80" i="5" s="1"/>
  <c r="U69" i="2"/>
  <c r="C81" i="5" s="1"/>
  <c r="U70" i="2"/>
  <c r="C82" i="5" s="1"/>
  <c r="U71" i="2"/>
  <c r="C83" i="5" s="1"/>
  <c r="U72" i="2"/>
  <c r="C84" i="5" s="1"/>
  <c r="U73" i="2"/>
  <c r="C85" i="5" s="1"/>
  <c r="U74" i="2"/>
  <c r="C86" i="5" s="1"/>
  <c r="U75" i="2"/>
  <c r="C87" i="5" s="1"/>
  <c r="U76" i="2"/>
  <c r="C88" i="5" s="1"/>
  <c r="U77" i="2"/>
  <c r="C89" i="5" s="1"/>
  <c r="U78" i="2"/>
  <c r="C90" i="5" s="1"/>
  <c r="U79" i="2"/>
  <c r="C91" i="5" s="1"/>
  <c r="U80" i="2"/>
  <c r="C92" i="5" s="1"/>
  <c r="U81" i="2"/>
  <c r="C93" i="5" s="1"/>
  <c r="C62" i="9" s="1"/>
  <c r="U82" i="2"/>
  <c r="C94" i="5" s="1"/>
  <c r="C63" i="9" s="1"/>
  <c r="U83" i="2"/>
  <c r="C95" i="5" s="1"/>
  <c r="C64" i="9" s="1"/>
  <c r="U84" i="2"/>
  <c r="C96" i="5" s="1"/>
  <c r="C65" i="9" s="1"/>
  <c r="U85" i="2"/>
  <c r="C97" i="5" s="1"/>
  <c r="C66" i="9" s="1"/>
  <c r="U86" i="2"/>
  <c r="C98" i="5" s="1"/>
  <c r="C67" i="9" s="1"/>
  <c r="U87" i="2"/>
  <c r="C99" i="5" s="1"/>
  <c r="C68" i="9" s="1"/>
  <c r="U88" i="2"/>
  <c r="C100" i="5" s="1"/>
  <c r="C69" i="9" s="1"/>
  <c r="U89" i="2"/>
  <c r="C101" i="5" s="1"/>
  <c r="C70" i="9" s="1"/>
  <c r="U90" i="2"/>
  <c r="C102" i="5" s="1"/>
  <c r="C71" i="9" s="1"/>
  <c r="U91" i="2"/>
  <c r="C103" i="5" s="1"/>
  <c r="C72" i="9" s="1"/>
  <c r="U92" i="2"/>
  <c r="C104" i="5" s="1"/>
  <c r="C73" i="9" s="1"/>
  <c r="U93" i="2"/>
  <c r="C105" i="5" s="1"/>
  <c r="C74" i="9" s="1"/>
  <c r="U94" i="2"/>
  <c r="C106" i="5" s="1"/>
  <c r="C75" i="9" s="1"/>
  <c r="U95" i="2"/>
  <c r="C107" i="5" s="1"/>
  <c r="C76" i="9" s="1"/>
  <c r="U96" i="2"/>
  <c r="C108" i="5" s="1"/>
  <c r="C77" i="9" s="1"/>
  <c r="U97" i="2"/>
  <c r="C109" i="5" s="1"/>
  <c r="C78" i="9" s="1"/>
  <c r="U98" i="2"/>
  <c r="C110" i="5" s="1"/>
  <c r="C79" i="9" s="1"/>
  <c r="U99" i="2"/>
  <c r="C111" i="5" s="1"/>
  <c r="C80" i="9" s="1"/>
  <c r="U100" i="2"/>
  <c r="C112" i="5" s="1"/>
  <c r="C81" i="9" s="1"/>
  <c r="U101" i="2"/>
  <c r="C113" i="5" s="1"/>
  <c r="C82" i="9" s="1"/>
  <c r="U102" i="2"/>
  <c r="C114" i="5" s="1"/>
  <c r="C83" i="9" s="1"/>
  <c r="U103" i="2"/>
  <c r="C115" i="5" s="1"/>
  <c r="C84" i="9" s="1"/>
  <c r="U104" i="2"/>
  <c r="C116" i="5" s="1"/>
  <c r="C85" i="9" s="1"/>
  <c r="U105" i="2"/>
  <c r="C117" i="5" s="1"/>
  <c r="C86" i="9" s="1"/>
  <c r="U107" i="2"/>
  <c r="U106" i="2"/>
  <c r="C118" i="5" s="1"/>
  <c r="C87" i="9" s="1"/>
  <c r="C22" i="9" l="1"/>
  <c r="D24" i="7"/>
  <c r="C35" i="8" s="1"/>
  <c r="C18" i="9"/>
  <c r="D20" i="7"/>
  <c r="C31" i="8" s="1"/>
  <c r="C21" i="9"/>
  <c r="D23" i="7"/>
  <c r="C34" i="8" s="1"/>
  <c r="C20" i="9"/>
  <c r="D22" i="7"/>
  <c r="C33" i="8" s="1"/>
  <c r="C19" i="9"/>
  <c r="D21" i="7"/>
  <c r="C32" i="8" s="1"/>
  <c r="C29" i="9"/>
  <c r="D31" i="7"/>
  <c r="C42" i="8" s="1"/>
  <c r="C14" i="9"/>
  <c r="D16" i="7"/>
  <c r="C27" i="8" s="1"/>
  <c r="C28" i="9"/>
  <c r="D30" i="7"/>
  <c r="C41" i="8" s="1"/>
  <c r="C15" i="9"/>
  <c r="D17" i="7"/>
  <c r="C28" i="8" s="1"/>
  <c r="C27" i="9"/>
  <c r="D29" i="7"/>
  <c r="C40" i="8" s="1"/>
  <c r="C13" i="9"/>
  <c r="D15" i="7"/>
  <c r="C26" i="8" s="1"/>
  <c r="C23" i="9"/>
  <c r="D25" i="7"/>
  <c r="C36" i="8" s="1"/>
  <c r="C26" i="9"/>
  <c r="D28" i="7"/>
  <c r="C39" i="8" s="1"/>
  <c r="C12" i="9"/>
  <c r="D14" i="7"/>
  <c r="C25" i="8" s="1"/>
  <c r="C24" i="9"/>
  <c r="D26" i="7"/>
  <c r="C37" i="8" s="1"/>
  <c r="C16" i="9"/>
  <c r="D18" i="7"/>
  <c r="C29" i="8" s="1"/>
  <c r="C30" i="9"/>
  <c r="D32" i="7"/>
  <c r="C43" i="8" s="1"/>
  <c r="C17" i="9"/>
  <c r="D19" i="7"/>
  <c r="C30" i="8" s="1"/>
  <c r="C25" i="9"/>
  <c r="D27" i="7"/>
  <c r="C38" i="8" s="1"/>
  <c r="C16" i="5"/>
  <c r="D13" i="7" s="1"/>
  <c r="C119" i="5"/>
  <c r="C88" i="9" s="1"/>
  <c r="G27" i="1"/>
  <c r="C33" i="7" l="1"/>
  <c r="G22" i="1"/>
  <c r="I22" i="1" s="1"/>
  <c r="B16" i="5"/>
  <c r="B11" i="9" s="1"/>
  <c r="A16" i="5"/>
  <c r="A17" i="5" s="1"/>
  <c r="B17" i="5" s="1"/>
  <c r="B12" i="9" s="1"/>
  <c r="C11" i="9"/>
  <c r="C24" i="8"/>
  <c r="C120" i="5"/>
  <c r="A18" i="5" l="1"/>
  <c r="B18" i="5" s="1"/>
  <c r="B13" i="9" s="1"/>
  <c r="A19" i="5" l="1"/>
  <c r="A20" i="5" s="1"/>
  <c r="B19" i="5" l="1"/>
  <c r="B14" i="9" s="1"/>
  <c r="A21" i="5"/>
  <c r="B20" i="5"/>
  <c r="B15" i="9" s="1"/>
  <c r="B21" i="5" l="1"/>
  <c r="B16" i="9" s="1"/>
  <c r="A22" i="5"/>
  <c r="A23" i="5" l="1"/>
  <c r="B22" i="5"/>
  <c r="B17" i="9" s="1"/>
  <c r="B23" i="5" l="1"/>
  <c r="B18" i="9" s="1"/>
  <c r="A24" i="5"/>
  <c r="A25" i="5" l="1"/>
  <c r="B24" i="5"/>
  <c r="B19" i="9" s="1"/>
  <c r="A26" i="5" l="1"/>
  <c r="B25" i="5"/>
  <c r="B20" i="9" s="1"/>
  <c r="B26" i="5" l="1"/>
  <c r="B21" i="9" s="1"/>
  <c r="A27" i="5"/>
  <c r="B27" i="5" l="1"/>
  <c r="B22" i="9" s="1"/>
  <c r="A28" i="5"/>
  <c r="B28" i="5" l="1"/>
  <c r="B23" i="9" s="1"/>
  <c r="A29" i="5"/>
  <c r="B29" i="5" l="1"/>
  <c r="B24" i="9" s="1"/>
  <c r="A30" i="5"/>
  <c r="A31" i="5" l="1"/>
  <c r="B30" i="5"/>
  <c r="B25" i="9" s="1"/>
  <c r="A32" i="5" l="1"/>
  <c r="B31" i="5"/>
  <c r="B26" i="9" s="1"/>
  <c r="A33" i="5" l="1"/>
  <c r="B32" i="5"/>
  <c r="B27" i="9" s="1"/>
  <c r="A34" i="5" l="1"/>
  <c r="B33" i="5"/>
  <c r="B28" i="9" s="1"/>
  <c r="B34" i="5" l="1"/>
  <c r="B29" i="9" s="1"/>
  <c r="A35" i="5"/>
  <c r="B35" i="5" l="1"/>
  <c r="B30" i="9" s="1"/>
  <c r="A36" i="5"/>
  <c r="A37" i="5" l="1"/>
  <c r="B36" i="5"/>
  <c r="B31" i="9" s="1"/>
  <c r="A38" i="5" l="1"/>
  <c r="B37" i="5"/>
  <c r="B32" i="9" s="1"/>
  <c r="B38" i="5" l="1"/>
  <c r="B33" i="9" s="1"/>
  <c r="A39" i="5"/>
  <c r="B39" i="5" l="1"/>
  <c r="B34" i="9" s="1"/>
  <c r="A40" i="5"/>
  <c r="B40" i="5" l="1"/>
  <c r="B35" i="9" s="1"/>
  <c r="A41" i="5"/>
  <c r="A42" i="5" l="1"/>
  <c r="B41" i="5"/>
  <c r="B36" i="9" s="1"/>
  <c r="A43" i="5" l="1"/>
  <c r="B42" i="5"/>
  <c r="B37" i="9" s="1"/>
  <c r="B43" i="5" l="1"/>
  <c r="B38" i="9" s="1"/>
  <c r="A44" i="5"/>
  <c r="B44" i="5" l="1"/>
  <c r="B39" i="9" s="1"/>
  <c r="A45" i="5"/>
  <c r="A46" i="5" l="1"/>
  <c r="B45" i="5"/>
  <c r="B40" i="9" s="1"/>
  <c r="A47" i="5" l="1"/>
  <c r="B46" i="5"/>
  <c r="B41" i="9" s="1"/>
  <c r="B47" i="5" l="1"/>
  <c r="B42" i="9" s="1"/>
  <c r="A48" i="5"/>
  <c r="B48" i="5" l="1"/>
  <c r="B43" i="9" s="1"/>
  <c r="A49" i="5"/>
  <c r="A50" i="5" l="1"/>
  <c r="B49" i="5"/>
  <c r="B44" i="9" s="1"/>
  <c r="A51" i="5" l="1"/>
  <c r="B50" i="5"/>
  <c r="B45" i="9" s="1"/>
  <c r="B51" i="5" l="1"/>
  <c r="B46" i="9" s="1"/>
  <c r="A52" i="5"/>
  <c r="A53" i="5" l="1"/>
  <c r="B52" i="5"/>
  <c r="B47" i="9" s="1"/>
  <c r="B53" i="5" l="1"/>
  <c r="B48" i="9" s="1"/>
  <c r="A54" i="5"/>
  <c r="B54" i="5" l="1"/>
  <c r="B49" i="9" s="1"/>
  <c r="A55" i="5"/>
  <c r="A56" i="5" l="1"/>
  <c r="B55" i="5"/>
  <c r="B50" i="9" s="1"/>
  <c r="A57" i="5" l="1"/>
  <c r="B56" i="5"/>
  <c r="B51" i="9" s="1"/>
  <c r="A58" i="5" l="1"/>
  <c r="B57" i="5"/>
  <c r="B52" i="9" s="1"/>
  <c r="B58" i="5" l="1"/>
  <c r="B53" i="9" s="1"/>
  <c r="A59" i="5"/>
  <c r="B59" i="5" l="1"/>
  <c r="B54" i="9" s="1"/>
  <c r="A60" i="5"/>
  <c r="B60" i="5" l="1"/>
  <c r="B55" i="9" s="1"/>
  <c r="A61" i="5"/>
  <c r="A62" i="5" l="1"/>
  <c r="B61" i="5"/>
  <c r="B56" i="9" s="1"/>
  <c r="A63" i="5" l="1"/>
  <c r="B62" i="5"/>
  <c r="B57" i="9" s="1"/>
  <c r="A64" i="5" l="1"/>
  <c r="B63" i="5"/>
  <c r="B58" i="9" s="1"/>
  <c r="A65" i="5" l="1"/>
  <c r="B64" i="5"/>
  <c r="B59" i="9" s="1"/>
  <c r="A66" i="5" l="1"/>
  <c r="B65" i="5"/>
  <c r="B60" i="9" s="1"/>
  <c r="A67" i="5" l="1"/>
  <c r="B66" i="5"/>
  <c r="B61" i="9" s="1"/>
  <c r="A68" i="5" l="1"/>
  <c r="B67" i="5"/>
  <c r="A69" i="5" l="1"/>
  <c r="B68" i="5"/>
  <c r="A70" i="5" l="1"/>
  <c r="B69" i="5"/>
  <c r="A71" i="5" l="1"/>
  <c r="B70" i="5"/>
  <c r="A72" i="5" l="1"/>
  <c r="B71" i="5"/>
  <c r="A73" i="5" l="1"/>
  <c r="B72" i="5"/>
  <c r="A74" i="5" l="1"/>
  <c r="B73" i="5"/>
  <c r="A75" i="5" l="1"/>
  <c r="B74" i="5"/>
  <c r="A76" i="5" l="1"/>
  <c r="B75" i="5"/>
  <c r="A77" i="5" l="1"/>
  <c r="B76" i="5"/>
  <c r="A78" i="5" l="1"/>
  <c r="B77" i="5"/>
  <c r="A79" i="5" l="1"/>
  <c r="B78" i="5"/>
  <c r="A80" i="5" l="1"/>
  <c r="B79" i="5"/>
  <c r="A81" i="5" l="1"/>
  <c r="B80" i="5"/>
  <c r="A82" i="5" l="1"/>
  <c r="B81" i="5"/>
  <c r="A83" i="5" l="1"/>
  <c r="B82" i="5"/>
  <c r="A84" i="5" l="1"/>
  <c r="B83" i="5"/>
  <c r="A85" i="5" l="1"/>
  <c r="B84" i="5"/>
  <c r="A86" i="5" l="1"/>
  <c r="B85" i="5"/>
  <c r="A87" i="5" l="1"/>
  <c r="B86" i="5"/>
  <c r="A88" i="5" l="1"/>
  <c r="B87" i="5"/>
  <c r="A89" i="5" l="1"/>
  <c r="B88" i="5"/>
  <c r="A90" i="5" l="1"/>
  <c r="B89" i="5"/>
  <c r="A91" i="5" l="1"/>
  <c r="B90" i="5"/>
  <c r="A92" i="5" l="1"/>
  <c r="B91" i="5"/>
  <c r="A93" i="5" l="1"/>
  <c r="B92" i="5"/>
  <c r="A94" i="5" l="1"/>
  <c r="B93" i="5"/>
  <c r="B62" i="9" s="1"/>
  <c r="A95" i="5" l="1"/>
  <c r="B94" i="5"/>
  <c r="B63" i="9" s="1"/>
  <c r="A96" i="5" l="1"/>
  <c r="B95" i="5"/>
  <c r="B64" i="9" s="1"/>
  <c r="A97" i="5" l="1"/>
  <c r="B96" i="5"/>
  <c r="B65" i="9" s="1"/>
  <c r="A98" i="5" l="1"/>
  <c r="B97" i="5"/>
  <c r="B66" i="9" s="1"/>
  <c r="A99" i="5" l="1"/>
  <c r="B98" i="5"/>
  <c r="B67" i="9" s="1"/>
  <c r="A100" i="5" l="1"/>
  <c r="B99" i="5"/>
  <c r="B68" i="9" s="1"/>
  <c r="B100" i="5" l="1"/>
  <c r="B69" i="9" s="1"/>
  <c r="A101" i="5"/>
  <c r="B101" i="5" l="1"/>
  <c r="B70" i="9" s="1"/>
  <c r="A102" i="5"/>
  <c r="A103" i="5" l="1"/>
  <c r="B102" i="5"/>
  <c r="B71" i="9" s="1"/>
  <c r="B103" i="5" l="1"/>
  <c r="B72" i="9" s="1"/>
  <c r="A104" i="5"/>
  <c r="B104" i="5" l="1"/>
  <c r="B73" i="9" s="1"/>
  <c r="A105" i="5"/>
  <c r="B105" i="5" l="1"/>
  <c r="B74" i="9" s="1"/>
  <c r="A106" i="5"/>
  <c r="B106" i="5" l="1"/>
  <c r="B75" i="9" s="1"/>
  <c r="A107" i="5"/>
  <c r="A108" i="5" l="1"/>
  <c r="B107" i="5"/>
  <c r="B76" i="9" s="1"/>
  <c r="A109" i="5" l="1"/>
  <c r="B108" i="5"/>
  <c r="B77" i="9" s="1"/>
  <c r="A110" i="5" l="1"/>
  <c r="B109" i="5"/>
  <c r="B78" i="9" s="1"/>
  <c r="A111" i="5" l="1"/>
  <c r="B110" i="5"/>
  <c r="B79" i="9" s="1"/>
  <c r="A112" i="5" l="1"/>
  <c r="B111" i="5"/>
  <c r="B80" i="9" s="1"/>
  <c r="B112" i="5" l="1"/>
  <c r="B81" i="9" s="1"/>
  <c r="A113" i="5"/>
  <c r="A114" i="5" l="1"/>
  <c r="B113" i="5"/>
  <c r="B82" i="9" s="1"/>
  <c r="A115" i="5" l="1"/>
  <c r="B114" i="5"/>
  <c r="B83" i="9" s="1"/>
  <c r="A116" i="5" l="1"/>
  <c r="B115" i="5"/>
  <c r="B84" i="9" s="1"/>
  <c r="A117" i="5" l="1"/>
  <c r="B116" i="5"/>
  <c r="B85" i="9" s="1"/>
  <c r="A118" i="5" l="1"/>
  <c r="B117" i="5"/>
  <c r="B86" i="9" s="1"/>
  <c r="A119" i="5" l="1"/>
  <c r="B119" i="5" s="1"/>
  <c r="B88" i="9" s="1"/>
  <c r="B118" i="5"/>
  <c r="B87" i="9" s="1"/>
</calcChain>
</file>

<file path=xl/sharedStrings.xml><?xml version="1.0" encoding="utf-8"?>
<sst xmlns="http://schemas.openxmlformats.org/spreadsheetml/2006/main" count="229" uniqueCount="207">
  <si>
    <t xml:space="preserve">Number of individual policies </t>
  </si>
  <si>
    <t>Bond premium</t>
  </si>
  <si>
    <t>Number of years</t>
  </si>
  <si>
    <t>Or</t>
  </si>
  <si>
    <t>A</t>
  </si>
  <si>
    <t>B</t>
  </si>
  <si>
    <t>C</t>
  </si>
  <si>
    <t>D</t>
  </si>
  <si>
    <t>E</t>
  </si>
  <si>
    <t>F</t>
  </si>
  <si>
    <t>G</t>
  </si>
  <si>
    <t>H</t>
  </si>
  <si>
    <t>I</t>
  </si>
  <si>
    <t>J</t>
  </si>
  <si>
    <t>K</t>
  </si>
  <si>
    <t>L</t>
  </si>
  <si>
    <t>M</t>
  </si>
  <si>
    <t>N</t>
  </si>
  <si>
    <t>O</t>
  </si>
  <si>
    <t>P</t>
  </si>
  <si>
    <t>Q</t>
  </si>
  <si>
    <t>R</t>
  </si>
  <si>
    <t>S</t>
  </si>
  <si>
    <t>T</t>
  </si>
  <si>
    <t>U</t>
  </si>
  <si>
    <t>V</t>
  </si>
  <si>
    <t>W</t>
  </si>
  <si>
    <t>X</t>
  </si>
  <si>
    <t>Y</t>
  </si>
  <si>
    <t>Z</t>
  </si>
  <si>
    <t>Step 1 - enter the bond details</t>
  </si>
  <si>
    <t>Bond account number</t>
  </si>
  <si>
    <t>Bond ID (if known)</t>
  </si>
  <si>
    <t>AC</t>
  </si>
  <si>
    <t>Account number               AC</t>
  </si>
  <si>
    <t>AA</t>
  </si>
  <si>
    <t>BB</t>
  </si>
  <si>
    <t>CC</t>
  </si>
  <si>
    <t>DD</t>
  </si>
  <si>
    <t>EE</t>
  </si>
  <si>
    <t>FF</t>
  </si>
  <si>
    <t>GG</t>
  </si>
  <si>
    <t>HH</t>
  </si>
  <si>
    <t>II</t>
  </si>
  <si>
    <t>JJ</t>
  </si>
  <si>
    <t>KK</t>
  </si>
  <si>
    <t>LL</t>
  </si>
  <si>
    <t>MM</t>
  </si>
  <si>
    <t>NN</t>
  </si>
  <si>
    <t>OO</t>
  </si>
  <si>
    <t>PP</t>
  </si>
  <si>
    <t>QQ</t>
  </si>
  <si>
    <t>RR</t>
  </si>
  <si>
    <t>SS</t>
  </si>
  <si>
    <t>TT</t>
  </si>
  <si>
    <t>UU</t>
  </si>
  <si>
    <t>VV</t>
  </si>
  <si>
    <t>WW</t>
  </si>
  <si>
    <t>XX</t>
  </si>
  <si>
    <t>YY</t>
  </si>
  <si>
    <t>ZZ</t>
  </si>
  <si>
    <t>Policy Funds a year</t>
  </si>
  <si>
    <t>Year</t>
  </si>
  <si>
    <t>Count</t>
  </si>
  <si>
    <t>Total number of policies</t>
  </si>
  <si>
    <t>Revised year</t>
  </si>
  <si>
    <t>Policy Funds utilised</t>
  </si>
  <si>
    <t>For use with your own legal advisers in relation to the Lifestyle Trust</t>
  </si>
  <si>
    <t>To the trustees of</t>
  </si>
  <si>
    <t>Date dd/mm/yyyy</t>
  </si>
  <si>
    <t>Settlor's name</t>
  </si>
  <si>
    <t xml:space="preserve">Total number of policies </t>
  </si>
  <si>
    <t xml:space="preserve">Revised year of entitlement </t>
  </si>
  <si>
    <t>Signature of the settlor</t>
  </si>
  <si>
    <t>Name</t>
  </si>
  <si>
    <t>Date</t>
  </si>
  <si>
    <t>Section 3 - Declaration by settlor</t>
  </si>
  <si>
    <t>Section 4 - Acknowledgement by trustees</t>
  </si>
  <si>
    <t>We acknowledge receipt of this letter and accept the amendment proposed in section 2</t>
  </si>
  <si>
    <t>Signature of first trustee</t>
  </si>
  <si>
    <t xml:space="preserve">Name </t>
  </si>
  <si>
    <t>Signature of second trustee</t>
  </si>
  <si>
    <t>Signature of third trustee</t>
  </si>
  <si>
    <t>Signature of fourth trustee</t>
  </si>
  <si>
    <t>This document is supplied as a draft and is purely an aid to assist trustee record keeping. If you have any questions about the Lifestyle Trust, please speak to your financial adviser.</t>
  </si>
  <si>
    <t>Lifestyle Trust -</t>
  </si>
  <si>
    <t>Date of last deferral DD/MM/YYYY</t>
  </si>
  <si>
    <t>Bond ID                                3</t>
  </si>
  <si>
    <t>Actions</t>
  </si>
  <si>
    <t>Trust name</t>
  </si>
  <si>
    <t>Option A</t>
  </si>
  <si>
    <t>Option B</t>
  </si>
  <si>
    <t>Allows you to select a number of years access is required for or a target amount per year</t>
  </si>
  <si>
    <t xml:space="preserve">Presents the proposed schedule created under the previous option. </t>
  </si>
  <si>
    <t xml:space="preserve">Trust setup </t>
  </si>
  <si>
    <t>Propose an entitlement schedule</t>
  </si>
  <si>
    <t>Show my proposed schedule</t>
  </si>
  <si>
    <t>Post creation trust management</t>
  </si>
  <si>
    <t>A - Evenly spread policy funds over a number of years</t>
  </si>
  <si>
    <t>Generate a letter to defer one or more policy funds</t>
  </si>
  <si>
    <t>Allows you to propose (after inception but before vesting date) an alternative policy fund(s) vesting date</t>
  </si>
  <si>
    <t>Policy fund tracker</t>
  </si>
  <si>
    <t>Comments/notes</t>
  </si>
  <si>
    <t>Per pf</t>
  </si>
  <si>
    <t>AAA</t>
  </si>
  <si>
    <t>BBB</t>
  </si>
  <si>
    <t>CCC</t>
  </si>
  <si>
    <t>DDD</t>
  </si>
  <si>
    <t>EEE</t>
  </si>
  <si>
    <t>FFF</t>
  </si>
  <si>
    <t>GGG</t>
  </si>
  <si>
    <t>HHH</t>
  </si>
  <si>
    <t>III</t>
  </si>
  <si>
    <t>JJJ</t>
  </si>
  <si>
    <t>KKK</t>
  </si>
  <si>
    <t>LLL</t>
  </si>
  <si>
    <t>MMM</t>
  </si>
  <si>
    <t>NNN</t>
  </si>
  <si>
    <t>OOO</t>
  </si>
  <si>
    <t>PPP</t>
  </si>
  <si>
    <t>QQQ</t>
  </si>
  <si>
    <t>RRR</t>
  </si>
  <si>
    <t>SSS</t>
  </si>
  <si>
    <t>TTT</t>
  </si>
  <si>
    <t>UUU</t>
  </si>
  <si>
    <t>VVV</t>
  </si>
  <si>
    <t>WWW</t>
  </si>
  <si>
    <t>XXX</t>
  </si>
  <si>
    <t>YYY</t>
  </si>
  <si>
    <t>ZZZ</t>
  </si>
  <si>
    <t>First year of entitlement yyyy</t>
  </si>
  <si>
    <t>Sub Account Number/Bond ID</t>
  </si>
  <si>
    <t>Version</t>
  </si>
  <si>
    <t>Comments</t>
  </si>
  <si>
    <t xml:space="preserve">This management tool is designed for financial advisers and trustees to use. It provides an easy way to set-up and manage policy fund entitlements on the Lifestyle Trust, which can be saved locally and used in regular reviews.                                                                                           </t>
  </si>
  <si>
    <t>Please note:
Managing policy funds is the responsibility of the trustees. This tool is designed to facilitate the management of policy fund entitlements and support regular reviews with clients or settlors. It is not intended to replace these reviews.</t>
  </si>
  <si>
    <t>Lifestyle Trust policy fund - management tool</t>
  </si>
  <si>
    <t>Lifestyle Trust policy fund management tool</t>
  </si>
  <si>
    <t>Complete the below to generate a letter from settlor to trustees to defer a policy fund which has not yet reached its' vesting date</t>
  </si>
  <si>
    <t>Policy fund</t>
  </si>
  <si>
    <t>Trustee policy fund tracker</t>
  </si>
  <si>
    <t>The policy fund tracker can be used by trustees of a Lifestyle Trust to record the policy fund entitlements selected by the settlor at outset. Deferrals of entitlement dates can be tracked as and when they occur through the life of the trust.</t>
  </si>
  <si>
    <t xml:space="preserve">Deferring a policy fund entitlement - </t>
  </si>
  <si>
    <t>Letter to trustees</t>
  </si>
  <si>
    <r>
      <t>No. of policy funds a year</t>
    </r>
    <r>
      <rPr>
        <vertAlign val="superscript"/>
        <sz val="11"/>
        <color theme="0"/>
        <rFont val="Arial"/>
        <family val="2"/>
      </rPr>
      <t>1</t>
    </r>
  </si>
  <si>
    <r>
      <t xml:space="preserve">Value of </t>
    </r>
    <r>
      <rPr>
        <u/>
        <sz val="11"/>
        <color theme="0"/>
        <rFont val="Arial"/>
        <family val="2"/>
      </rPr>
      <t>each</t>
    </r>
    <r>
      <rPr>
        <sz val="11"/>
        <color theme="0"/>
        <rFont val="Arial"/>
        <family val="2"/>
      </rPr>
      <t xml:space="preserve"> </t>
    </r>
    <r>
      <rPr>
        <u/>
        <sz val="11"/>
        <color theme="0"/>
        <rFont val="Arial"/>
        <family val="2"/>
      </rPr>
      <t>policy</t>
    </r>
    <r>
      <rPr>
        <sz val="11"/>
        <color theme="0"/>
        <rFont val="Arial"/>
        <family val="2"/>
      </rPr>
      <t xml:space="preserve"> </t>
    </r>
    <r>
      <rPr>
        <u/>
        <sz val="11"/>
        <color theme="0"/>
        <rFont val="Arial"/>
        <family val="2"/>
      </rPr>
      <t>fund</t>
    </r>
    <r>
      <rPr>
        <vertAlign val="superscript"/>
        <sz val="11"/>
        <color theme="0"/>
        <rFont val="Arial"/>
        <family val="2"/>
      </rPr>
      <t>2</t>
    </r>
  </si>
  <si>
    <r>
      <t xml:space="preserve">Total value </t>
    </r>
    <r>
      <rPr>
        <u/>
        <sz val="11"/>
        <color theme="0"/>
        <rFont val="Arial"/>
        <family val="2"/>
      </rPr>
      <t>each year</t>
    </r>
    <r>
      <rPr>
        <u/>
        <vertAlign val="superscript"/>
        <sz val="11"/>
        <color theme="0"/>
        <rFont val="Arial"/>
        <family val="2"/>
      </rPr>
      <t>2</t>
    </r>
  </si>
  <si>
    <r>
      <t>Amount per year (initial value)</t>
    </r>
    <r>
      <rPr>
        <vertAlign val="superscript"/>
        <sz val="11"/>
        <color theme="0"/>
        <rFont val="Arial"/>
        <family val="2"/>
      </rPr>
      <t>2</t>
    </r>
  </si>
  <si>
    <r>
      <rPr>
        <vertAlign val="superscript"/>
        <sz val="9"/>
        <color theme="1"/>
        <rFont val="Arial"/>
        <family val="2"/>
      </rPr>
      <t>1</t>
    </r>
    <r>
      <rPr>
        <sz val="9"/>
        <color theme="1"/>
        <rFont val="Arial"/>
        <family val="2"/>
      </rPr>
      <t xml:space="preserve"> A policy fund can either be taken in full or deferred in full. We have defaulted the value per year to 4. By having more policy funds a year you improve the flexibility of the options available at each vesting date. </t>
    </r>
  </si>
  <si>
    <r>
      <rPr>
        <vertAlign val="superscript"/>
        <sz val="9"/>
        <color theme="1"/>
        <rFont val="Arial"/>
        <family val="2"/>
      </rPr>
      <t>2</t>
    </r>
    <r>
      <rPr>
        <sz val="9"/>
        <color theme="1"/>
        <rFont val="Arial"/>
        <family val="2"/>
      </rPr>
      <t xml:space="preserve"> The values shown here are based on the original bond premium and doesn't consider investment performance. You will receive more and less than this amount as the value of the bond fluctuates.</t>
    </r>
  </si>
  <si>
    <r>
      <t xml:space="preserve">Step 2 - choose option A </t>
    </r>
    <r>
      <rPr>
        <b/>
        <u/>
        <sz val="11"/>
        <rFont val="Arial"/>
        <family val="2"/>
      </rPr>
      <t>or</t>
    </r>
    <r>
      <rPr>
        <b/>
        <sz val="11"/>
        <rFont val="Arial"/>
        <family val="2"/>
      </rPr>
      <t xml:space="preserve"> B and then select 'View proposed schedule'</t>
    </r>
  </si>
  <si>
    <t>Enter the policy fund(s) you'd like to defer below then 'Generate deferral letter'</t>
  </si>
  <si>
    <r>
      <rPr>
        <b/>
        <sz val="7"/>
        <color rgb="FF0F7B3F"/>
        <rFont val="Arial"/>
        <family val="2"/>
      </rPr>
      <t>quilter.com</t>
    </r>
    <r>
      <rPr>
        <sz val="7"/>
        <color theme="1"/>
        <rFont val="Arial"/>
        <family val="2"/>
      </rPr>
      <t xml:space="preserve">
</t>
    </r>
    <r>
      <rPr>
        <sz val="6"/>
        <color theme="1"/>
        <rFont val="Arial"/>
        <family val="2"/>
      </rPr>
      <t>Please be aware that calls and electronic communications may be recorded for monitoring, regulatory and training purposes and records are available for at least five years. Quilter Investment Platform is the trading name of Quilter Life &amp; Pensions Limited which provides a Collective Retirement Account (CRA) and Collective Investment Bond (CIB). Quilter Life &amp; Pensions Limited is registered in England and Wales under number 4163431. Registered Office at Senator House, 85 Queen Victoria Street, London, EC4V 4AB, United Kingdom. Authorised by the Prudential Regulation Authority and regulated by the Financial Conduct Authority and the Prudential Regulation Authority. Financial Services register number 207977. VAT number 386 1301 59.</t>
    </r>
  </si>
  <si>
    <r>
      <rPr>
        <b/>
        <sz val="8"/>
        <color rgb="FF0F7B3F"/>
        <rFont val="Arial"/>
        <family val="2"/>
      </rPr>
      <t>How to use the tool:</t>
    </r>
    <r>
      <rPr>
        <sz val="7"/>
        <color theme="1"/>
        <rFont val="Arial"/>
        <family val="2"/>
      </rPr>
      <t xml:space="preserve">
</t>
    </r>
    <r>
      <rPr>
        <b/>
        <sz val="7"/>
        <color theme="1"/>
        <rFont val="Arial"/>
        <family val="2"/>
      </rPr>
      <t>1.         	Trust set-up:</t>
    </r>
    <r>
      <rPr>
        <sz val="7"/>
        <color theme="1"/>
        <rFont val="Arial"/>
        <family val="2"/>
      </rPr>
      <t xml:space="preserve">
When setting up a Lifestyle Trust for your client/settlor, this tool automatically creates a detailed schedule of entitlements, showing the number of policy funds accessible in each policy year. This reflects the access needed on each vesting date (bond anniversary date).                                                                                                                                                        
                                                                                                                                                                                                                 The tool creates a ‘second schedule’. This can be printed and attached to the trust deed or used as a guide when completing the trust deed.                                                                                                                                                                                                                                                                                                                                                                                                 	                                                                                                                                                                                                                                </t>
    </r>
    <r>
      <rPr>
        <b/>
        <sz val="7"/>
        <color theme="1"/>
        <rFont val="Arial"/>
        <family val="2"/>
      </rPr>
      <t>2 .        Post creation trust management</t>
    </r>
    <r>
      <rPr>
        <sz val="7"/>
        <color theme="1"/>
        <rFont val="Arial"/>
        <family val="2"/>
      </rPr>
      <t xml:space="preserve">
This tool can help in the ongoing management of policy fund entitlements. If your client/settlor wants to defer one or more policy funds, the tool tracks the revised entitlement dates and generates the necessary paperwork for the deferral.                                                                                                                                                                                                             
                                                                                                                                                                                                                 The deferral must occur before the vesting date (bond anniversary). The deferral letter produced by the tool needs to be signed by the settlor and acknowledged by the trustees.                                                                                                                                                                                                                                                                                                                               </t>
    </r>
  </si>
  <si>
    <t>AAAA</t>
  </si>
  <si>
    <t>BBBB</t>
  </si>
  <si>
    <t>CCCC</t>
  </si>
  <si>
    <t>DDDD</t>
  </si>
  <si>
    <t>EEEE</t>
  </si>
  <si>
    <t>FFFF</t>
  </si>
  <si>
    <t>GGGG</t>
  </si>
  <si>
    <t>HHHH</t>
  </si>
  <si>
    <t>IIII</t>
  </si>
  <si>
    <t>JJJJ</t>
  </si>
  <si>
    <t>KKKK</t>
  </si>
  <si>
    <t>LLLL</t>
  </si>
  <si>
    <t>MMMM</t>
  </si>
  <si>
    <t>NNNN</t>
  </si>
  <si>
    <t>OOOO</t>
  </si>
  <si>
    <t>PPPP</t>
  </si>
  <si>
    <t>QQQQ</t>
  </si>
  <si>
    <t>RRRR</t>
  </si>
  <si>
    <t>SSSS</t>
  </si>
  <si>
    <t>TTTT</t>
  </si>
  <si>
    <t>UUUU</t>
  </si>
  <si>
    <t>VVVV</t>
  </si>
  <si>
    <t>WWWW</t>
  </si>
  <si>
    <t>XXXX</t>
  </si>
  <si>
    <t>YYYY</t>
  </si>
  <si>
    <t>ZZZZ</t>
  </si>
  <si>
    <t>Total used</t>
  </si>
  <si>
    <t>Left</t>
  </si>
  <si>
    <t>Last pf yr 1</t>
  </si>
  <si>
    <t>Yearly excess</t>
  </si>
  <si>
    <t>Remaining excess</t>
  </si>
  <si>
    <t>Where 1,000 policies can't be divided by the number of policy funds selected, the excess is allocated to the final policy fund for each year. In some circumstances there may still be unallocated policies. In this scenario they are added to the first year's entitlement. The tool may show less value each year/each policy fund in this scenario.</t>
  </si>
  <si>
    <t>v1.1</t>
  </si>
  <si>
    <t>Launch version post fix for excess policies</t>
  </si>
  <si>
    <r>
      <t xml:space="preserve">This schedule can be printed and attached to the Lifestyle Trust deed to incorporate the schedule into the trust. We have a useful guide on how to complete the trust deed which can be found here: </t>
    </r>
    <r>
      <rPr>
        <u/>
        <sz val="9"/>
        <color rgb="FF0F7B3F"/>
        <rFont val="Arial"/>
        <family val="2"/>
      </rPr>
      <t>www.quilter.com/products/trust-planning/trust-range/lifestyle-trust/</t>
    </r>
  </si>
  <si>
    <t xml:space="preserve">Use this to help structure the second schedule of the Lifestyle Trust deed. Follow the steps below to generate a schedule to meet an individual's entitlement objectives.  </t>
  </si>
  <si>
    <t xml:space="preserve">The Second Schedule </t>
  </si>
  <si>
    <t>Year of Entitlement</t>
  </si>
  <si>
    <t>Policy Fund name</t>
  </si>
  <si>
    <t>Please note for administration reasons the policy numbers may be amended in the future - this does not affect the allocation of policies to a particular Policy Fund.</t>
  </si>
  <si>
    <t>A table showing the initial Second Schedule allowing you to record revisions to vesting dates as and when they're deferred</t>
  </si>
  <si>
    <t>Section 1 - Trust details</t>
  </si>
  <si>
    <t>Section 2 - Amendments to the Second Schedule</t>
  </si>
  <si>
    <t>Policy Fund</t>
  </si>
  <si>
    <t>I would like the following policy fund(s), outlined within the Second Schedule of my Lifestyle Trust detailed above to be amended as follows:</t>
  </si>
  <si>
    <t>This letter confirms an amendment to the Policy Fund(s) listed above. This should be retained by the trustees with the original trust deed showing the amendment to the Second Schedule of my Lifestyle Trust. I understand that I can only amend Policy Funds which have a vesting date after the date of this letter.</t>
  </si>
  <si>
    <t>Policy Numbers</t>
  </si>
  <si>
    <t>Revised Year of Entitlement</t>
  </si>
  <si>
    <t>v1.2</t>
  </si>
  <si>
    <t>Pre launch tweaks following distribution feedback</t>
  </si>
  <si>
    <t>B - Evenly spread policy funds to provide an amount each year</t>
  </si>
  <si>
    <t>Bond start date</t>
  </si>
  <si>
    <t>Anniversary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</si>
</sst>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quot;£&quot;#,##0"/>
  </numFmts>
  <fonts count="53" x14ac:knownFonts="1">
    <font>
      <sz val="11"/>
      <color theme="1"/>
      <name val="Times New Roman"/>
      <family val="2"/>
    </font>
    <font>
      <sz val="11"/>
      <name val="Times New Roman"/>
      <family val="2"/>
    </font>
    <font>
      <sz val="10"/>
      <color theme="1"/>
      <name val="Arial"/>
      <family val="2"/>
    </font>
    <font>
      <sz val="11"/>
      <color theme="1"/>
      <name val="Arial"/>
      <family val="2"/>
    </font>
    <font>
      <b/>
      <sz val="11"/>
      <color theme="1"/>
      <name val="Arial"/>
      <family val="2"/>
    </font>
    <font>
      <b/>
      <sz val="11"/>
      <color rgb="FF159847"/>
      <name val="Arial"/>
      <family val="2"/>
    </font>
    <font>
      <sz val="10"/>
      <color theme="0"/>
      <name val="Arial"/>
      <family val="2"/>
    </font>
    <font>
      <sz val="11"/>
      <color theme="0"/>
      <name val="Arial"/>
      <family val="2"/>
    </font>
    <font>
      <sz val="11"/>
      <name val="Arial"/>
      <family val="2"/>
    </font>
    <font>
      <b/>
      <sz val="11"/>
      <name val="Arial"/>
      <family val="2"/>
    </font>
    <font>
      <b/>
      <sz val="11"/>
      <color theme="0"/>
      <name val="Arial"/>
      <family val="2"/>
    </font>
    <font>
      <sz val="9"/>
      <color theme="1"/>
      <name val="Arial"/>
      <family val="2"/>
    </font>
    <font>
      <sz val="10"/>
      <name val="Arial"/>
      <family val="2"/>
    </font>
    <font>
      <i/>
      <sz val="11"/>
      <color theme="0"/>
      <name val="Arial"/>
      <family val="2"/>
    </font>
    <font>
      <sz val="9"/>
      <name val="Arial"/>
      <family val="2"/>
    </font>
    <font>
      <sz val="11"/>
      <color rgb="FFFF0000"/>
      <name val="Arial"/>
      <family val="2"/>
    </font>
    <font>
      <u/>
      <sz val="11"/>
      <color theme="0"/>
      <name val="Arial"/>
      <family val="2"/>
    </font>
    <font>
      <b/>
      <u/>
      <sz val="11"/>
      <name val="Arial"/>
      <family val="2"/>
    </font>
    <font>
      <sz val="9"/>
      <color theme="0"/>
      <name val="Arial"/>
      <family val="2"/>
    </font>
    <font>
      <i/>
      <sz val="11"/>
      <color rgb="FF0F7B3F"/>
      <name val="Arial"/>
      <family val="2"/>
    </font>
    <font>
      <sz val="22"/>
      <color rgb="FF0F7B3F"/>
      <name val="Times New Roman"/>
      <family val="1"/>
    </font>
    <font>
      <sz val="22"/>
      <color theme="1"/>
      <name val="Times New Roman"/>
      <family val="1"/>
    </font>
    <font>
      <b/>
      <i/>
      <sz val="11"/>
      <color theme="0"/>
      <name val="Times New Roman"/>
      <family val="1"/>
    </font>
    <font>
      <b/>
      <sz val="11"/>
      <color rgb="FF0F7B3F"/>
      <name val="Arial"/>
      <family val="2"/>
    </font>
    <font>
      <i/>
      <sz val="10"/>
      <color theme="1"/>
      <name val="Arial"/>
      <family val="2"/>
    </font>
    <font>
      <i/>
      <sz val="10"/>
      <name val="Arial"/>
      <family val="2"/>
    </font>
    <font>
      <b/>
      <i/>
      <sz val="11"/>
      <name val="Times New Roman"/>
      <family val="1"/>
    </font>
    <font>
      <b/>
      <sz val="10"/>
      <color theme="0"/>
      <name val="Arial"/>
      <family val="2"/>
    </font>
    <font>
      <b/>
      <u/>
      <sz val="10"/>
      <name val="Arial"/>
      <family val="2"/>
    </font>
    <font>
      <b/>
      <sz val="14"/>
      <color rgb="FF0F7B3F"/>
      <name val="Arial"/>
      <family val="2"/>
    </font>
    <font>
      <sz val="12"/>
      <color theme="1"/>
      <name val="Arial"/>
      <family val="2"/>
    </font>
    <font>
      <b/>
      <sz val="12"/>
      <color rgb="FF0F7B3F"/>
      <name val="Arial"/>
      <family val="2"/>
    </font>
    <font>
      <vertAlign val="superscript"/>
      <sz val="11"/>
      <color theme="0"/>
      <name val="Arial"/>
      <family val="2"/>
    </font>
    <font>
      <vertAlign val="superscript"/>
      <sz val="9"/>
      <color theme="1"/>
      <name val="Arial"/>
      <family val="2"/>
    </font>
    <font>
      <b/>
      <sz val="10"/>
      <color rgb="FFFF0000"/>
      <name val="Arial"/>
      <family val="2"/>
    </font>
    <font>
      <b/>
      <u/>
      <sz val="12"/>
      <color theme="1"/>
      <name val="Arial"/>
      <family val="2"/>
    </font>
    <font>
      <u/>
      <vertAlign val="superscript"/>
      <sz val="11"/>
      <color theme="0"/>
      <name val="Arial"/>
      <family val="2"/>
    </font>
    <font>
      <sz val="8"/>
      <color theme="1"/>
      <name val="Times New Roman"/>
      <family val="2"/>
    </font>
    <font>
      <sz val="7"/>
      <color theme="1"/>
      <name val="Arial"/>
      <family val="2"/>
    </font>
    <font>
      <b/>
      <sz val="7"/>
      <color theme="1"/>
      <name val="Arial"/>
      <family val="2"/>
    </font>
    <font>
      <i/>
      <sz val="7"/>
      <color theme="1"/>
      <name val="Arial"/>
      <family val="2"/>
    </font>
    <font>
      <b/>
      <sz val="9"/>
      <color rgb="FFFF0000"/>
      <name val="Arial"/>
      <family val="2"/>
    </font>
    <font>
      <b/>
      <sz val="7"/>
      <color rgb="FFFF0000"/>
      <name val="Arial"/>
      <family val="2"/>
    </font>
    <font>
      <b/>
      <sz val="9"/>
      <color theme="1"/>
      <name val="Arial"/>
      <family val="2"/>
    </font>
    <font>
      <b/>
      <sz val="7"/>
      <color rgb="FF0F7B3F"/>
      <name val="Arial"/>
      <family val="2"/>
    </font>
    <font>
      <sz val="6"/>
      <color theme="1"/>
      <name val="Arial"/>
      <family val="2"/>
    </font>
    <font>
      <b/>
      <sz val="8"/>
      <color rgb="FF0F7B3F"/>
      <name val="Arial"/>
      <family val="2"/>
    </font>
    <font>
      <b/>
      <sz val="22"/>
      <color rgb="FF0F7B3F"/>
      <name val="Arial"/>
      <family val="2"/>
    </font>
    <font>
      <sz val="22"/>
      <color rgb="FF0F7B3F"/>
      <name val="Arial"/>
      <family val="2"/>
    </font>
    <font>
      <sz val="11"/>
      <color rgb="FF1F1F1F"/>
      <name val="Arial"/>
      <family val="2"/>
    </font>
    <font>
      <u/>
      <sz val="9"/>
      <color rgb="FF0F7B3F"/>
      <name val="Arial"/>
      <family val="2"/>
    </font>
    <font>
      <sz val="18"/>
      <color theme="1"/>
      <name val="Times New Roman"/>
      <family val="1"/>
    </font>
    <font>
      <sz val="12"/>
      <color theme="1"/>
      <name val="Times New Roman"/>
      <family val="1"/>
    </font>
  </fonts>
  <fills count="6">
    <fill>
      <patternFill patternType="none"/>
    </fill>
    <fill>
      <patternFill patternType="gray125"/>
    </fill>
    <fill>
      <patternFill patternType="solid">
        <fgColor rgb="FF159847"/>
        <bgColor indexed="64"/>
      </patternFill>
    </fill>
    <fill>
      <patternFill patternType="solid">
        <fgColor theme="0" tint="-4.9989318521683403E-2"/>
        <bgColor indexed="64"/>
      </patternFill>
    </fill>
    <fill>
      <patternFill patternType="solid">
        <fgColor theme="0"/>
        <bgColor indexed="64"/>
      </patternFill>
    </fill>
    <fill>
      <patternFill patternType="solid">
        <fgColor rgb="FF0F7B3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right style="medium">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bottom/>
      <diagonal/>
    </border>
    <border>
      <left/>
      <right style="thin">
        <color indexed="64"/>
      </right>
      <top/>
      <bottom/>
      <diagonal/>
    </border>
    <border>
      <left style="thin">
        <color theme="1"/>
      </left>
      <right style="thin">
        <color theme="1"/>
      </right>
      <top style="thin">
        <color indexed="64"/>
      </top>
      <bottom style="thin">
        <color theme="1"/>
      </bottom>
      <diagonal/>
    </border>
    <border>
      <left/>
      <right/>
      <top style="thin">
        <color theme="0" tint="-0.24994659260841701"/>
      </top>
      <bottom style="thin">
        <color theme="0" tint="-0.24994659260841701"/>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auto="1"/>
      </top>
      <bottom style="thin">
        <color indexed="64"/>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medium">
        <color theme="0" tint="-0.14996795556505021"/>
      </left>
      <right/>
      <top style="medium">
        <color theme="0" tint="-0.14993743705557422"/>
      </top>
      <bottom style="medium">
        <color theme="0" tint="-0.14996795556505021"/>
      </bottom>
      <diagonal/>
    </border>
    <border>
      <left/>
      <right/>
      <top style="medium">
        <color theme="0" tint="-0.14993743705557422"/>
      </top>
      <bottom style="medium">
        <color theme="0" tint="-0.14996795556505021"/>
      </bottom>
      <diagonal/>
    </border>
    <border>
      <left/>
      <right style="medium">
        <color theme="0" tint="-0.14996795556505021"/>
      </right>
      <top style="medium">
        <color theme="0" tint="-0.14993743705557422"/>
      </top>
      <bottom style="medium">
        <color theme="0" tint="-0.14996795556505021"/>
      </bottom>
      <diagonal/>
    </border>
    <border>
      <left/>
      <right style="medium">
        <color theme="0" tint="-0.14993743705557422"/>
      </right>
      <top style="medium">
        <color theme="0" tint="-0.14996795556505021"/>
      </top>
      <bottom style="medium">
        <color theme="0" tint="-0.14996795556505021"/>
      </bottom>
      <diagonal/>
    </border>
    <border>
      <left style="medium">
        <color rgb="FF0F7B3F"/>
      </left>
      <right/>
      <top style="medium">
        <color rgb="FF0F7B3F"/>
      </top>
      <bottom/>
      <diagonal/>
    </border>
    <border>
      <left/>
      <right/>
      <top style="medium">
        <color rgb="FF0F7B3F"/>
      </top>
      <bottom/>
      <diagonal/>
    </border>
    <border>
      <left/>
      <right style="medium">
        <color rgb="FF0F7B3F"/>
      </right>
      <top style="medium">
        <color rgb="FF0F7B3F"/>
      </top>
      <bottom/>
      <diagonal/>
    </border>
    <border>
      <left style="medium">
        <color rgb="FF0F7B3F"/>
      </left>
      <right/>
      <top/>
      <bottom/>
      <diagonal/>
    </border>
    <border>
      <left/>
      <right style="medium">
        <color rgb="FF0F7B3F"/>
      </right>
      <top/>
      <bottom/>
      <diagonal/>
    </border>
    <border>
      <left style="medium">
        <color rgb="FF0F7B3F"/>
      </left>
      <right/>
      <top/>
      <bottom style="medium">
        <color rgb="FF0F7B3F"/>
      </bottom>
      <diagonal/>
    </border>
    <border>
      <left/>
      <right/>
      <top/>
      <bottom style="medium">
        <color rgb="FF0F7B3F"/>
      </bottom>
      <diagonal/>
    </border>
    <border>
      <left/>
      <right style="medium">
        <color rgb="FF0F7B3F"/>
      </right>
      <top/>
      <bottom style="medium">
        <color rgb="FF0F7B3F"/>
      </bottom>
      <diagonal/>
    </border>
    <border>
      <left style="medium">
        <color rgb="FF0F7B3F"/>
      </left>
      <right/>
      <top style="medium">
        <color rgb="FF0F7B3F"/>
      </top>
      <bottom style="thin">
        <color indexed="64"/>
      </bottom>
      <diagonal/>
    </border>
    <border>
      <left style="thin">
        <color indexed="64"/>
      </left>
      <right style="medium">
        <color rgb="FF0F7B3F"/>
      </right>
      <top style="medium">
        <color rgb="FF0F7B3F"/>
      </top>
      <bottom style="thin">
        <color indexed="64"/>
      </bottom>
      <diagonal/>
    </border>
    <border>
      <left style="medium">
        <color rgb="FF0F7B3F"/>
      </left>
      <right/>
      <top style="thin">
        <color indexed="64"/>
      </top>
      <bottom style="thin">
        <color indexed="64"/>
      </bottom>
      <diagonal/>
    </border>
    <border>
      <left style="medium">
        <color rgb="FF0F7B3F"/>
      </left>
      <right style="thin">
        <color indexed="64"/>
      </right>
      <top style="thin">
        <color indexed="64"/>
      </top>
      <bottom style="thin">
        <color indexed="64"/>
      </bottom>
      <diagonal/>
    </border>
    <border>
      <left style="thin">
        <color indexed="64"/>
      </left>
      <right style="medium">
        <color rgb="FF0F7B3F"/>
      </right>
      <top style="thin">
        <color indexed="64"/>
      </top>
      <bottom/>
      <diagonal/>
    </border>
    <border>
      <left style="medium">
        <color rgb="FF0F7B3F"/>
      </left>
      <right style="thin">
        <color indexed="64"/>
      </right>
      <top style="thin">
        <color indexed="64"/>
      </top>
      <bottom/>
      <diagonal/>
    </border>
    <border>
      <left/>
      <right style="medium">
        <color rgb="FF0F7B3F"/>
      </right>
      <top style="thin">
        <color indexed="64"/>
      </top>
      <bottom/>
      <diagonal/>
    </border>
    <border>
      <left style="medium">
        <color rgb="FF0F7B3F"/>
      </left>
      <right style="thin">
        <color indexed="64"/>
      </right>
      <top style="thin">
        <color indexed="64"/>
      </top>
      <bottom style="medium">
        <color rgb="FF0F7B3F"/>
      </bottom>
      <diagonal/>
    </border>
    <border>
      <left/>
      <right style="medium">
        <color rgb="FF0F7B3F"/>
      </right>
      <top style="thin">
        <color auto="1"/>
      </top>
      <bottom style="medium">
        <color rgb="FF0F7B3F"/>
      </bottom>
      <diagonal/>
    </border>
    <border>
      <left style="medium">
        <color rgb="FF0F7B3F"/>
      </left>
      <right style="thin">
        <color indexed="64"/>
      </right>
      <top style="medium">
        <color rgb="FF0F7B3F"/>
      </top>
      <bottom/>
      <diagonal/>
    </border>
    <border>
      <left style="thin">
        <color indexed="64"/>
      </left>
      <right/>
      <top style="medium">
        <color rgb="FF0F7B3F"/>
      </top>
      <bottom style="thin">
        <color indexed="64"/>
      </bottom>
      <diagonal/>
    </border>
    <border>
      <left style="thin">
        <color auto="1"/>
      </left>
      <right style="thin">
        <color indexed="64"/>
      </right>
      <top style="medium">
        <color rgb="FF0F7B3F"/>
      </top>
      <bottom style="thin">
        <color indexed="64"/>
      </bottom>
      <diagonal/>
    </border>
    <border>
      <left/>
      <right/>
      <top style="medium">
        <color rgb="FF0F7B3F"/>
      </top>
      <bottom style="thin">
        <color indexed="64"/>
      </bottom>
      <diagonal/>
    </border>
    <border>
      <left style="medium">
        <color rgb="FF0F7B3F"/>
      </left>
      <right style="thin">
        <color indexed="64"/>
      </right>
      <top/>
      <bottom style="medium">
        <color rgb="FF0F7B3F"/>
      </bottom>
      <diagonal/>
    </border>
    <border>
      <left/>
      <right/>
      <top style="thin">
        <color indexed="64"/>
      </top>
      <bottom style="medium">
        <color rgb="FF0F7B3F"/>
      </bottom>
      <diagonal/>
    </border>
    <border>
      <left style="thin">
        <color indexed="64"/>
      </left>
      <right/>
      <top style="thin">
        <color indexed="64"/>
      </top>
      <bottom style="medium">
        <color rgb="FF0F7B3F"/>
      </bottom>
      <diagonal/>
    </border>
    <border>
      <left style="thin">
        <color indexed="64"/>
      </left>
      <right style="thin">
        <color auto="1"/>
      </right>
      <top style="thin">
        <color indexed="64"/>
      </top>
      <bottom style="medium">
        <color rgb="FF0F7B3F"/>
      </bottom>
      <diagonal/>
    </border>
    <border>
      <left/>
      <right style="medium">
        <color rgb="FF159847"/>
      </right>
      <top style="thin">
        <color indexed="64"/>
      </top>
      <bottom style="medium">
        <color rgb="FF0F7B3F"/>
      </bottom>
      <diagonal/>
    </border>
    <border>
      <left style="medium">
        <color rgb="FF159847"/>
      </left>
      <right style="medium">
        <color rgb="FF0F7B3F"/>
      </right>
      <top style="thin">
        <color indexed="64"/>
      </top>
      <bottom style="medium">
        <color rgb="FF0F7B3F"/>
      </bottom>
      <diagonal/>
    </border>
    <border>
      <left/>
      <right/>
      <top style="medium">
        <color theme="0" tint="-0.249977111117893"/>
      </top>
      <bottom style="medium">
        <color rgb="FF0F7B3F"/>
      </bottom>
      <diagonal/>
    </border>
    <border>
      <left style="medium">
        <color rgb="FF0F7B3F"/>
      </left>
      <right style="thin">
        <color theme="1"/>
      </right>
      <top style="thin">
        <color indexed="64"/>
      </top>
      <bottom style="thin">
        <color theme="1"/>
      </bottom>
      <diagonal/>
    </border>
    <border>
      <left style="thin">
        <color theme="1"/>
      </left>
      <right style="medium">
        <color rgb="FF0F7B3F"/>
      </right>
      <top style="thin">
        <color indexed="64"/>
      </top>
      <bottom style="thin">
        <color theme="1"/>
      </bottom>
      <diagonal/>
    </border>
    <border>
      <left style="thin">
        <color theme="1"/>
      </left>
      <right style="medium">
        <color rgb="FF0F7B3F"/>
      </right>
      <top/>
      <bottom style="thin">
        <color theme="1"/>
      </bottom>
      <diagonal/>
    </border>
    <border>
      <left style="thin">
        <color theme="1"/>
      </left>
      <right style="medium">
        <color rgb="FF0F7B3F"/>
      </right>
      <top style="thin">
        <color theme="1"/>
      </top>
      <bottom style="thin">
        <color theme="1"/>
      </bottom>
      <diagonal/>
    </border>
    <border>
      <left style="medium">
        <color rgb="FF0F7B3F"/>
      </left>
      <right style="thin">
        <color theme="1"/>
      </right>
      <top style="thin">
        <color indexed="64"/>
      </top>
      <bottom style="medium">
        <color rgb="FF0F7B3F"/>
      </bottom>
      <diagonal/>
    </border>
    <border>
      <left/>
      <right/>
      <top style="medium">
        <color theme="0" tint="-0.249977111117893"/>
      </top>
      <bottom/>
      <diagonal/>
    </border>
    <border>
      <left style="medium">
        <color rgb="FF0F7B3F"/>
      </left>
      <right style="medium">
        <color rgb="FF0F7B3F"/>
      </right>
      <top style="medium">
        <color rgb="FF0F7B3F"/>
      </top>
      <bottom style="medium">
        <color rgb="FF0F7B3F"/>
      </bottom>
      <diagonal/>
    </border>
    <border>
      <left style="medium">
        <color rgb="FF0F7B3F"/>
      </left>
      <right/>
      <top style="thin">
        <color indexed="64"/>
      </top>
      <bottom style="medium">
        <color rgb="FF0F7B3F"/>
      </bottom>
      <diagonal/>
    </border>
    <border>
      <left/>
      <right/>
      <top style="thin">
        <color theme="0" tint="-0.24994659260841701"/>
      </top>
      <bottom/>
      <diagonal/>
    </border>
    <border>
      <left style="thin">
        <color indexed="64"/>
      </left>
      <right style="thin">
        <color indexed="64"/>
      </right>
      <top/>
      <bottom style="thin">
        <color indexed="64"/>
      </bottom>
      <diagonal/>
    </border>
  </borders>
  <cellStyleXfs count="1">
    <xf numFmtId="0" fontId="0" fillId="0" borderId="0"/>
  </cellStyleXfs>
  <cellXfs count="243">
    <xf numFmtId="0" fontId="0" fillId="0" borderId="0" xfId="0"/>
    <xf numFmtId="14" fontId="0" fillId="0" borderId="0" xfId="0" applyNumberFormat="1"/>
    <xf numFmtId="164" fontId="0" fillId="0" borderId="0" xfId="0" applyNumberFormat="1"/>
    <xf numFmtId="0" fontId="3" fillId="0" borderId="0" xfId="0" applyFont="1"/>
    <xf numFmtId="164" fontId="3" fillId="0" borderId="0" xfId="0" applyNumberFormat="1" applyFont="1"/>
    <xf numFmtId="0" fontId="3" fillId="0" borderId="0" xfId="0" applyFont="1" applyAlignment="1">
      <alignment horizontal="left" vertical="top" wrapText="1"/>
    </xf>
    <xf numFmtId="0" fontId="7" fillId="0" borderId="0" xfId="0" applyFont="1"/>
    <xf numFmtId="10" fontId="8" fillId="0" borderId="0" xfId="0" applyNumberFormat="1" applyFont="1" applyAlignment="1">
      <alignment horizontal="center" wrapText="1"/>
    </xf>
    <xf numFmtId="10" fontId="3" fillId="0" borderId="0" xfId="0" applyNumberFormat="1" applyFont="1" applyAlignment="1">
      <alignment horizontal="center" vertical="center"/>
    </xf>
    <xf numFmtId="0" fontId="9" fillId="0" borderId="0" xfId="0" applyFont="1" applyAlignment="1">
      <alignment wrapText="1"/>
    </xf>
    <xf numFmtId="1" fontId="3" fillId="0" borderId="0" xfId="0" applyNumberFormat="1" applyFont="1" applyAlignment="1">
      <alignment horizontal="center" vertical="center"/>
    </xf>
    <xf numFmtId="0" fontId="3" fillId="0" borderId="2" xfId="0" applyFont="1" applyBorder="1" applyAlignment="1">
      <alignment horizontal="center" vertical="top" wrapText="1"/>
    </xf>
    <xf numFmtId="16" fontId="3" fillId="0" borderId="1" xfId="0" applyNumberFormat="1" applyFont="1" applyBorder="1" applyAlignment="1">
      <alignment horizontal="center"/>
    </xf>
    <xf numFmtId="0" fontId="3" fillId="0" borderId="1" xfId="0" applyFont="1" applyBorder="1"/>
    <xf numFmtId="0" fontId="6" fillId="0" borderId="0" xfId="0" applyFont="1" applyAlignment="1">
      <alignment vertical="top" wrapText="1"/>
    </xf>
    <xf numFmtId="0" fontId="3" fillId="3" borderId="1" xfId="0" applyFont="1" applyFill="1" applyBorder="1" applyProtection="1">
      <protection locked="0"/>
    </xf>
    <xf numFmtId="0" fontId="5" fillId="0" borderId="0" xfId="0" applyFont="1"/>
    <xf numFmtId="0" fontId="7" fillId="2" borderId="7" xfId="0" applyFont="1" applyFill="1" applyBorder="1" applyAlignment="1">
      <alignment vertical="top"/>
    </xf>
    <xf numFmtId="0" fontId="7" fillId="2" borderId="7" xfId="0" applyFont="1" applyFill="1" applyBorder="1"/>
    <xf numFmtId="0" fontId="1" fillId="0" borderId="0" xfId="0" applyFont="1"/>
    <xf numFmtId="164" fontId="7" fillId="0" borderId="6" xfId="0" applyNumberFormat="1" applyFont="1" applyBorder="1"/>
    <xf numFmtId="1" fontId="3" fillId="0" borderId="1" xfId="0" applyNumberFormat="1" applyFont="1" applyBorder="1"/>
    <xf numFmtId="0" fontId="18" fillId="0" borderId="0" xfId="0" applyFont="1" applyAlignment="1">
      <alignment vertical="center" wrapText="1"/>
    </xf>
    <xf numFmtId="0" fontId="12"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left" vertical="center" wrapText="1"/>
    </xf>
    <xf numFmtId="164" fontId="3" fillId="0" borderId="12" xfId="0" applyNumberFormat="1" applyFont="1" applyBorder="1" applyAlignment="1">
      <alignment horizontal="right" vertical="center"/>
    </xf>
    <xf numFmtId="1" fontId="3" fillId="0" borderId="12" xfId="0" applyNumberFormat="1" applyFont="1" applyBorder="1" applyAlignment="1">
      <alignment horizontal="right" vertical="center"/>
    </xf>
    <xf numFmtId="0" fontId="0" fillId="0" borderId="0" xfId="0" applyAlignment="1">
      <alignment horizontal="right"/>
    </xf>
    <xf numFmtId="2" fontId="0" fillId="0" borderId="0" xfId="0" applyNumberFormat="1"/>
    <xf numFmtId="0" fontId="7" fillId="0" borderId="13" xfId="0" applyFont="1" applyBorder="1"/>
    <xf numFmtId="1" fontId="7" fillId="0" borderId="13" xfId="0" applyNumberFormat="1" applyFont="1" applyBorder="1" applyAlignment="1">
      <alignment horizontal="right"/>
    </xf>
    <xf numFmtId="1" fontId="7" fillId="0" borderId="6" xfId="0" applyNumberFormat="1" applyFont="1" applyBorder="1"/>
    <xf numFmtId="0" fontId="8" fillId="0" borderId="0" xfId="0" applyFont="1" applyAlignment="1">
      <alignment horizontal="left"/>
    </xf>
    <xf numFmtId="0" fontId="3" fillId="0" borderId="14" xfId="0" applyFont="1" applyBorder="1" applyAlignment="1">
      <alignment horizontal="center" vertical="center"/>
    </xf>
    <xf numFmtId="0" fontId="2" fillId="0" borderId="0" xfId="0" applyFont="1" applyAlignment="1">
      <alignment vertical="top" wrapText="1"/>
    </xf>
    <xf numFmtId="0" fontId="20" fillId="0" borderId="0" xfId="0" applyFont="1"/>
    <xf numFmtId="0" fontId="21" fillId="0" borderId="0" xfId="0" applyFont="1"/>
    <xf numFmtId="1" fontId="7" fillId="0" borderId="0" xfId="0" applyNumberFormat="1" applyFont="1" applyAlignment="1">
      <alignment horizontal="right"/>
    </xf>
    <xf numFmtId="164" fontId="7" fillId="0" borderId="0" xfId="0" applyNumberFormat="1" applyFont="1"/>
    <xf numFmtId="16" fontId="3" fillId="0" borderId="0" xfId="0" applyNumberFormat="1" applyFont="1" applyAlignment="1">
      <alignment horizontal="center"/>
    </xf>
    <xf numFmtId="1" fontId="3" fillId="0" borderId="0" xfId="0" applyNumberFormat="1" applyFont="1"/>
    <xf numFmtId="1" fontId="7" fillId="0" borderId="0" xfId="0" applyNumberFormat="1" applyFont="1"/>
    <xf numFmtId="0" fontId="14" fillId="0" borderId="0" xfId="0" applyFont="1" applyAlignment="1">
      <alignment vertical="center" wrapText="1"/>
    </xf>
    <xf numFmtId="0" fontId="12" fillId="0" borderId="0" xfId="0" applyFont="1" applyAlignment="1">
      <alignment vertical="top"/>
    </xf>
    <xf numFmtId="164" fontId="2" fillId="0" borderId="10" xfId="0" applyNumberFormat="1" applyFont="1" applyBorder="1" applyAlignment="1">
      <alignment horizontal="right" vertical="center"/>
    </xf>
    <xf numFmtId="0" fontId="12" fillId="0" borderId="0" xfId="0" applyFont="1"/>
    <xf numFmtId="1" fontId="2" fillId="0" borderId="10" xfId="0" applyNumberFormat="1" applyFont="1" applyBorder="1" applyAlignment="1">
      <alignment horizontal="right" vertical="center"/>
    </xf>
    <xf numFmtId="0" fontId="6" fillId="0" borderId="10" xfId="0" applyFont="1" applyBorder="1" applyAlignment="1">
      <alignment horizontal="left"/>
    </xf>
    <xf numFmtId="16" fontId="2" fillId="0" borderId="0" xfId="0" applyNumberFormat="1" applyFont="1" applyAlignment="1">
      <alignment horizontal="left"/>
    </xf>
    <xf numFmtId="16" fontId="8" fillId="3" borderId="16" xfId="0" applyNumberFormat="1" applyFont="1" applyFill="1" applyBorder="1" applyAlignment="1">
      <alignment horizontal="center"/>
    </xf>
    <xf numFmtId="16" fontId="3" fillId="0" borderId="17" xfId="0" applyNumberFormat="1" applyFont="1" applyBorder="1" applyAlignment="1">
      <alignment horizontal="center"/>
    </xf>
    <xf numFmtId="0" fontId="3" fillId="0" borderId="0" xfId="0" applyFont="1" applyAlignment="1">
      <alignment vertical="center"/>
    </xf>
    <xf numFmtId="165" fontId="3" fillId="0" borderId="0" xfId="0" applyNumberFormat="1" applyFont="1" applyAlignment="1">
      <alignment vertical="center"/>
    </xf>
    <xf numFmtId="0" fontId="27" fillId="2" borderId="0" xfId="0" applyFont="1" applyFill="1" applyAlignment="1">
      <alignment horizontal="center" vertical="center"/>
    </xf>
    <xf numFmtId="0" fontId="27" fillId="2" borderId="0" xfId="0" applyFont="1" applyFill="1" applyAlignment="1">
      <alignment horizontal="center" vertical="center" wrapText="1"/>
    </xf>
    <xf numFmtId="0" fontId="24" fillId="0" borderId="0" xfId="0" applyFont="1" applyAlignment="1">
      <alignment vertical="center" wrapText="1"/>
    </xf>
    <xf numFmtId="0" fontId="25" fillId="0" borderId="0" xfId="0" applyFont="1" applyAlignment="1">
      <alignment vertical="top"/>
    </xf>
    <xf numFmtId="16" fontId="12" fillId="0" borderId="1" xfId="0" applyNumberFormat="1" applyFont="1" applyBorder="1" applyAlignment="1">
      <alignment horizontal="center"/>
    </xf>
    <xf numFmtId="1" fontId="12" fillId="0" borderId="1" xfId="0" applyNumberFormat="1" applyFont="1" applyBorder="1" applyAlignment="1">
      <alignment horizontal="center"/>
    </xf>
    <xf numFmtId="0" fontId="13" fillId="0" borderId="0" xfId="0" applyFont="1"/>
    <xf numFmtId="0" fontId="11" fillId="0" borderId="0" xfId="0" applyFont="1" applyAlignment="1">
      <alignment vertical="center" wrapText="1"/>
    </xf>
    <xf numFmtId="14" fontId="3" fillId="3" borderId="1" xfId="0" applyNumberFormat="1" applyFont="1" applyFill="1" applyBorder="1" applyProtection="1">
      <protection locked="0"/>
    </xf>
    <xf numFmtId="14" fontId="26" fillId="3" borderId="1" xfId="0" applyNumberFormat="1" applyFont="1" applyFill="1" applyBorder="1" applyAlignment="1" applyProtection="1">
      <alignment horizontal="left"/>
      <protection locked="0"/>
    </xf>
    <xf numFmtId="14" fontId="14" fillId="3" borderId="1" xfId="0" applyNumberFormat="1" applyFont="1" applyFill="1" applyBorder="1" applyAlignment="1" applyProtection="1">
      <alignment vertical="center" wrapText="1"/>
      <protection locked="0"/>
    </xf>
    <xf numFmtId="14" fontId="3" fillId="3" borderId="1" xfId="0" applyNumberFormat="1" applyFont="1" applyFill="1" applyBorder="1" applyAlignment="1" applyProtection="1">
      <alignment horizontal="left" vertical="center"/>
      <protection locked="0"/>
    </xf>
    <xf numFmtId="14" fontId="22" fillId="3" borderId="1" xfId="0" applyNumberFormat="1" applyFont="1" applyFill="1" applyBorder="1" applyAlignment="1" applyProtection="1">
      <alignment horizontal="left"/>
      <protection locked="0"/>
    </xf>
    <xf numFmtId="14" fontId="24" fillId="3" borderId="1" xfId="0" applyNumberFormat="1" applyFont="1" applyFill="1" applyBorder="1" applyAlignment="1" applyProtection="1">
      <alignment horizontal="left" wrapText="1"/>
      <protection locked="0"/>
    </xf>
    <xf numFmtId="14" fontId="18" fillId="3" borderId="1" xfId="0" applyNumberFormat="1" applyFont="1" applyFill="1" applyBorder="1" applyAlignment="1" applyProtection="1">
      <alignment vertical="center" wrapText="1"/>
      <protection locked="0"/>
    </xf>
    <xf numFmtId="14" fontId="22" fillId="3" borderId="1" xfId="0" applyNumberFormat="1" applyFont="1" applyFill="1" applyBorder="1" applyProtection="1">
      <protection locked="0"/>
    </xf>
    <xf numFmtId="14" fontId="24" fillId="3" borderId="1" xfId="0" applyNumberFormat="1" applyFont="1" applyFill="1" applyBorder="1" applyAlignment="1" applyProtection="1">
      <alignment vertical="top" wrapText="1"/>
      <protection locked="0"/>
    </xf>
    <xf numFmtId="14" fontId="3" fillId="3" borderId="1" xfId="0" applyNumberFormat="1" applyFont="1" applyFill="1" applyBorder="1" applyAlignment="1" applyProtection="1">
      <alignment vertical="center"/>
      <protection locked="0"/>
    </xf>
    <xf numFmtId="14" fontId="12" fillId="3" borderId="1" xfId="0" applyNumberFormat="1" applyFont="1" applyFill="1" applyBorder="1" applyAlignment="1" applyProtection="1">
      <alignment vertical="top" wrapText="1"/>
      <protection locked="0"/>
    </xf>
    <xf numFmtId="14" fontId="25" fillId="3" borderId="1" xfId="0" applyNumberFormat="1" applyFont="1" applyFill="1" applyBorder="1" applyProtection="1">
      <protection locked="0"/>
    </xf>
    <xf numFmtId="0" fontId="2" fillId="0" borderId="0" xfId="0" applyFont="1" applyAlignment="1">
      <alignment horizontal="left" vertical="top" wrapText="1"/>
    </xf>
    <xf numFmtId="0" fontId="3" fillId="0" borderId="24" xfId="0" applyFont="1" applyBorder="1"/>
    <xf numFmtId="0" fontId="4" fillId="0" borderId="25" xfId="0" applyFont="1" applyBorder="1"/>
    <xf numFmtId="0" fontId="3" fillId="0" borderId="25" xfId="0" applyFont="1" applyBorder="1"/>
    <xf numFmtId="164" fontId="3" fillId="0" borderId="25" xfId="0" applyNumberFormat="1" applyFont="1" applyBorder="1"/>
    <xf numFmtId="0" fontId="3" fillId="0" borderId="26" xfId="0" applyFont="1" applyBorder="1"/>
    <xf numFmtId="0" fontId="3" fillId="0" borderId="27" xfId="0" applyFont="1" applyBorder="1"/>
    <xf numFmtId="0" fontId="3" fillId="0" borderId="29" xfId="0" applyFont="1" applyBorder="1"/>
    <xf numFmtId="1" fontId="3" fillId="3" borderId="38" xfId="0" applyNumberFormat="1" applyFont="1" applyFill="1" applyBorder="1" applyAlignment="1" applyProtection="1">
      <alignment horizontal="left" vertical="center"/>
      <protection locked="0"/>
    </xf>
    <xf numFmtId="49" fontId="3" fillId="3" borderId="40" xfId="0" applyNumberFormat="1" applyFont="1" applyFill="1" applyBorder="1" applyAlignment="1" applyProtection="1">
      <alignment horizontal="left" vertical="center"/>
      <protection locked="0"/>
    </xf>
    <xf numFmtId="1" fontId="3" fillId="3" borderId="46" xfId="0" applyNumberFormat="1"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166" fontId="3" fillId="3" borderId="46" xfId="0" applyNumberFormat="1" applyFont="1" applyFill="1" applyBorder="1" applyAlignment="1" applyProtection="1">
      <alignment horizontal="center" vertical="center"/>
      <protection locked="0"/>
    </xf>
    <xf numFmtId="0" fontId="3" fillId="0" borderId="49" xfId="0" applyFont="1" applyBorder="1" applyAlignment="1">
      <alignment horizontal="center" vertical="center"/>
    </xf>
    <xf numFmtId="166" fontId="3" fillId="0" borderId="50" xfId="0" applyNumberFormat="1" applyFont="1" applyBorder="1" applyAlignment="1">
      <alignment horizontal="center" vertical="center"/>
    </xf>
    <xf numFmtId="0" fontId="7" fillId="4" borderId="0" xfId="0" applyFont="1" applyFill="1"/>
    <xf numFmtId="0" fontId="7" fillId="4" borderId="0" xfId="0" applyFont="1" applyFill="1" applyAlignment="1">
      <alignment horizontal="left"/>
    </xf>
    <xf numFmtId="1" fontId="0" fillId="0" borderId="0" xfId="0" applyNumberFormat="1"/>
    <xf numFmtId="0" fontId="3" fillId="0" borderId="28" xfId="0" applyFont="1" applyBorder="1"/>
    <xf numFmtId="0" fontId="31" fillId="0" borderId="0" xfId="0" applyFont="1"/>
    <xf numFmtId="0" fontId="28" fillId="0" borderId="0" xfId="0" applyFont="1" applyAlignment="1">
      <alignment horizontal="center" vertical="top" wrapText="1"/>
    </xf>
    <xf numFmtId="0" fontId="7" fillId="5" borderId="34" xfId="0" applyFont="1" applyFill="1" applyBorder="1" applyAlignment="1">
      <alignment horizontal="left" vertical="top"/>
    </xf>
    <xf numFmtId="0" fontId="6" fillId="4" borderId="0" xfId="0" applyFont="1" applyFill="1" applyAlignment="1">
      <alignment vertical="top" wrapText="1"/>
    </xf>
    <xf numFmtId="0" fontId="7" fillId="5" borderId="35" xfId="0" applyFont="1" applyFill="1" applyBorder="1"/>
    <xf numFmtId="10" fontId="8" fillId="4" borderId="0" xfId="0" applyNumberFormat="1" applyFont="1" applyFill="1" applyAlignment="1">
      <alignment horizontal="center" vertical="center" wrapText="1"/>
    </xf>
    <xf numFmtId="0" fontId="7" fillId="5" borderId="37" xfId="0" applyFont="1" applyFill="1" applyBorder="1"/>
    <xf numFmtId="0" fontId="15" fillId="0" borderId="0" xfId="0" applyFont="1"/>
    <xf numFmtId="0" fontId="7" fillId="5" borderId="39" xfId="0" applyFont="1" applyFill="1" applyBorder="1"/>
    <xf numFmtId="10" fontId="8" fillId="4" borderId="0" xfId="0" applyNumberFormat="1" applyFont="1" applyFill="1" applyAlignment="1">
      <alignment horizontal="center" wrapText="1"/>
    </xf>
    <xf numFmtId="10" fontId="7" fillId="5" borderId="25" xfId="0" applyNumberFormat="1" applyFont="1" applyFill="1" applyBorder="1" applyAlignment="1">
      <alignment horizontal="center" vertical="center" wrapText="1"/>
    </xf>
    <xf numFmtId="0" fontId="7" fillId="2" borderId="42" xfId="0" applyFont="1" applyFill="1" applyBorder="1" applyAlignment="1">
      <alignment horizontal="center" wrapText="1"/>
    </xf>
    <xf numFmtId="10" fontId="7" fillId="5" borderId="43" xfId="0" applyNumberFormat="1"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2" borderId="44" xfId="0" applyFont="1" applyFill="1" applyBorder="1" applyAlignment="1">
      <alignment horizontal="center" wrapText="1"/>
    </xf>
    <xf numFmtId="0" fontId="7" fillId="5" borderId="33" xfId="0" applyFont="1" applyFill="1" applyBorder="1" applyAlignment="1">
      <alignment horizontal="center" wrapText="1"/>
    </xf>
    <xf numFmtId="0" fontId="7" fillId="4" borderId="0" xfId="0" applyFont="1" applyFill="1" applyAlignment="1">
      <alignment horizontal="center" vertical="center" wrapText="1"/>
    </xf>
    <xf numFmtId="0" fontId="3" fillId="3" borderId="47" xfId="0" applyFont="1" applyFill="1" applyBorder="1" applyAlignment="1">
      <alignment horizontal="center" vertical="center"/>
    </xf>
    <xf numFmtId="1" fontId="7" fillId="4" borderId="0" xfId="0" applyNumberFormat="1" applyFont="1" applyFill="1" applyAlignment="1">
      <alignment horizontal="center" vertical="center"/>
    </xf>
    <xf numFmtId="0" fontId="7" fillId="0" borderId="28" xfId="0" applyFont="1" applyBorder="1"/>
    <xf numFmtId="1" fontId="15" fillId="0" borderId="0" xfId="0" applyNumberFormat="1" applyFont="1" applyAlignment="1">
      <alignment horizontal="center" vertical="center"/>
    </xf>
    <xf numFmtId="0" fontId="7" fillId="5" borderId="33" xfId="0" applyFont="1" applyFill="1" applyBorder="1" applyAlignment="1">
      <alignment horizontal="center" vertical="center" wrapText="1"/>
    </xf>
    <xf numFmtId="1" fontId="3" fillId="0" borderId="50" xfId="0" applyNumberFormat="1" applyFont="1" applyBorder="1" applyAlignment="1">
      <alignment horizontal="center" vertical="center"/>
    </xf>
    <xf numFmtId="0" fontId="3" fillId="0" borderId="0" xfId="0" applyFont="1" applyAlignment="1">
      <alignment horizontal="center" vertical="top" wrapText="1"/>
    </xf>
    <xf numFmtId="0" fontId="11" fillId="0" borderId="0" xfId="0" applyFont="1" applyAlignment="1">
      <alignment horizontal="left" vertical="top" wrapText="1"/>
    </xf>
    <xf numFmtId="0" fontId="3" fillId="0" borderId="30" xfId="0" applyFont="1" applyBorder="1"/>
    <xf numFmtId="0" fontId="3" fillId="0" borderId="31" xfId="0" applyFont="1" applyBorder="1"/>
    <xf numFmtId="0" fontId="7" fillId="4" borderId="0" xfId="0" applyFont="1" applyFill="1" applyAlignment="1">
      <alignment horizontal="left" vertical="center" wrapText="1"/>
    </xf>
    <xf numFmtId="0" fontId="3" fillId="4" borderId="0" xfId="0" applyFont="1" applyFill="1" applyAlignment="1">
      <alignment horizontal="center" vertical="center"/>
    </xf>
    <xf numFmtId="166" fontId="3" fillId="4" borderId="0" xfId="0" applyNumberFormat="1" applyFont="1" applyFill="1" applyAlignment="1">
      <alignment horizontal="center" vertical="center"/>
    </xf>
    <xf numFmtId="0" fontId="0" fillId="0" borderId="28" xfId="0" applyBorder="1"/>
    <xf numFmtId="0" fontId="29" fillId="0" borderId="0" xfId="0" applyFont="1"/>
    <xf numFmtId="0" fontId="3" fillId="4" borderId="0" xfId="0" applyFont="1" applyFill="1"/>
    <xf numFmtId="0" fontId="30" fillId="0" borderId="0" xfId="0" applyFont="1"/>
    <xf numFmtId="0" fontId="0" fillId="0" borderId="30" xfId="0" applyBorder="1"/>
    <xf numFmtId="0" fontId="0" fillId="0" borderId="31" xfId="0" applyBorder="1"/>
    <xf numFmtId="1" fontId="3" fillId="4" borderId="0" xfId="0" applyNumberFormat="1" applyFont="1" applyFill="1" applyAlignment="1">
      <alignment horizontal="center" vertical="center"/>
    </xf>
    <xf numFmtId="0" fontId="34" fillId="0" borderId="51" xfId="0" applyFont="1" applyBorder="1" applyAlignment="1">
      <alignment wrapText="1"/>
    </xf>
    <xf numFmtId="0" fontId="23" fillId="0" borderId="0" xfId="0" applyFont="1"/>
    <xf numFmtId="0" fontId="35" fillId="0" borderId="0" xfId="0" applyFont="1"/>
    <xf numFmtId="14" fontId="7" fillId="0" borderId="0" xfId="0" applyNumberFormat="1" applyFont="1"/>
    <xf numFmtId="1" fontId="3" fillId="3" borderId="52" xfId="0" applyNumberFormat="1" applyFont="1" applyFill="1" applyBorder="1" applyAlignment="1" applyProtection="1">
      <alignment horizontal="center" vertical="center"/>
      <protection locked="0"/>
    </xf>
    <xf numFmtId="0" fontId="3" fillId="3" borderId="53"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1" fontId="3" fillId="3" borderId="56" xfId="0" applyNumberFormat="1" applyFont="1" applyFill="1" applyBorder="1" applyAlignment="1" applyProtection="1">
      <alignment horizontal="center" vertical="center"/>
      <protection locked="0"/>
    </xf>
    <xf numFmtId="10" fontId="7" fillId="2" borderId="32" xfId="0" applyNumberFormat="1"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1" fillId="4" borderId="0" xfId="0" applyFont="1" applyFill="1" applyAlignment="1">
      <alignment vertical="top" wrapText="1"/>
    </xf>
    <xf numFmtId="0" fontId="13" fillId="4" borderId="0" xfId="0" applyFont="1" applyFill="1" applyAlignment="1">
      <alignment horizontal="left"/>
    </xf>
    <xf numFmtId="49" fontId="11" fillId="0" borderId="0" xfId="0" applyNumberFormat="1" applyFont="1"/>
    <xf numFmtId="0" fontId="11" fillId="4" borderId="0" xfId="0" applyFont="1" applyFill="1" applyAlignment="1">
      <alignment horizontal="left" vertical="center" wrapText="1"/>
    </xf>
    <xf numFmtId="166" fontId="3" fillId="4" borderId="48" xfId="0" applyNumberFormat="1" applyFont="1" applyFill="1" applyBorder="1" applyAlignment="1">
      <alignment horizontal="center" vertical="center"/>
    </xf>
    <xf numFmtId="166" fontId="8" fillId="0" borderId="0" xfId="0" applyNumberFormat="1" applyFont="1" applyAlignment="1">
      <alignment horizontal="center" wrapText="1"/>
    </xf>
    <xf numFmtId="0" fontId="15" fillId="4" borderId="0" xfId="0" applyFont="1" applyFill="1" applyAlignment="1">
      <alignment horizontal="center" vertical="center"/>
    </xf>
    <xf numFmtId="0" fontId="8" fillId="0" borderId="1" xfId="0" applyFont="1" applyBorder="1"/>
    <xf numFmtId="10" fontId="7" fillId="4" borderId="0" xfId="0" applyNumberFormat="1" applyFont="1" applyFill="1" applyAlignment="1">
      <alignment horizontal="center" vertical="center"/>
    </xf>
    <xf numFmtId="0" fontId="9" fillId="0" borderId="57" xfId="0" applyFont="1" applyBorder="1" applyAlignment="1">
      <alignment horizontal="left"/>
    </xf>
    <xf numFmtId="0" fontId="9" fillId="0" borderId="0" xfId="0" applyFont="1" applyAlignment="1">
      <alignment horizontal="left"/>
    </xf>
    <xf numFmtId="0" fontId="7" fillId="5" borderId="59" xfId="0" applyFont="1" applyFill="1" applyBorder="1"/>
    <xf numFmtId="164" fontId="3" fillId="3" borderId="33" xfId="0" applyNumberFormat="1" applyFont="1" applyFill="1" applyBorder="1" applyAlignment="1" applyProtection="1">
      <alignment horizontal="left" vertical="center"/>
      <protection locked="0"/>
    </xf>
    <xf numFmtId="0" fontId="8" fillId="3" borderId="58" xfId="0" applyFont="1" applyFill="1" applyBorder="1" applyAlignment="1" applyProtection="1">
      <alignment horizontal="left"/>
      <protection locked="0"/>
    </xf>
    <xf numFmtId="0" fontId="15" fillId="0" borderId="0" xfId="0" applyFont="1" applyAlignment="1">
      <alignment horizontal="left" vertical="top" wrapText="1"/>
    </xf>
    <xf numFmtId="0" fontId="15" fillId="0" borderId="28" xfId="0" applyFont="1" applyBorder="1" applyAlignment="1">
      <alignment horizontal="left" vertical="top" wrapText="1"/>
    </xf>
    <xf numFmtId="17" fontId="0" fillId="0" borderId="0" xfId="0" applyNumberFormat="1"/>
    <xf numFmtId="0" fontId="37" fillId="0" borderId="30" xfId="0" applyFont="1" applyBorder="1"/>
    <xf numFmtId="0" fontId="37" fillId="0" borderId="0" xfId="0" applyFont="1"/>
    <xf numFmtId="0" fontId="48" fillId="0" borderId="0" xfId="0" applyFont="1"/>
    <xf numFmtId="0" fontId="49" fillId="0" borderId="0" xfId="0" applyFont="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 fontId="27" fillId="2" borderId="0" xfId="0" applyNumberFormat="1" applyFont="1" applyFill="1" applyAlignment="1">
      <alignment horizontal="center" vertical="center" wrapText="1"/>
    </xf>
    <xf numFmtId="1" fontId="3" fillId="3" borderId="36" xfId="0" applyNumberFormat="1" applyFont="1" applyFill="1" applyBorder="1" applyAlignment="1" applyProtection="1">
      <alignment horizontal="left" vertical="center"/>
      <protection locked="0"/>
    </xf>
    <xf numFmtId="0" fontId="52" fillId="0" borderId="1" xfId="0" applyFont="1" applyBorder="1" applyAlignment="1">
      <alignment horizontal="center" vertical="center" wrapText="1"/>
    </xf>
    <xf numFmtId="16" fontId="3" fillId="0" borderId="61" xfId="0" applyNumberFormat="1" applyFont="1" applyBorder="1" applyAlignment="1">
      <alignment horizontal="center"/>
    </xf>
    <xf numFmtId="0" fontId="11" fillId="4" borderId="0" xfId="0" applyFont="1" applyFill="1" applyAlignment="1">
      <alignment horizontal="left" vertical="top" wrapText="1"/>
    </xf>
    <xf numFmtId="0" fontId="35" fillId="4" borderId="0" xfId="0" applyFont="1" applyFill="1" applyAlignment="1">
      <alignment horizontal="left" vertical="top" wrapText="1"/>
    </xf>
    <xf numFmtId="0" fontId="3" fillId="4" borderId="0" xfId="0" applyFont="1" applyFill="1" applyAlignment="1">
      <alignment horizontal="left" vertical="top" wrapText="1"/>
    </xf>
    <xf numFmtId="0" fontId="40" fillId="3" borderId="0" xfId="0" applyFont="1" applyFill="1" applyAlignment="1">
      <alignment horizontal="left" vertical="top" wrapText="1"/>
    </xf>
    <xf numFmtId="14" fontId="3" fillId="0" borderId="0" xfId="0" applyNumberFormat="1" applyFont="1" applyAlignment="1">
      <alignment horizontal="left"/>
    </xf>
    <xf numFmtId="0" fontId="14" fillId="4" borderId="0" xfId="0" applyFont="1" applyFill="1" applyAlignment="1">
      <alignment horizontal="left" vertical="top" wrapText="1"/>
    </xf>
    <xf numFmtId="0" fontId="38" fillId="3" borderId="0" xfId="0" applyFont="1" applyFill="1" applyAlignment="1">
      <alignment horizontal="left" vertical="center" wrapText="1"/>
    </xf>
    <xf numFmtId="0" fontId="38" fillId="3" borderId="0" xfId="0" applyFont="1" applyFill="1" applyAlignment="1">
      <alignment horizontal="left" vertical="top" wrapText="1"/>
    </xf>
    <xf numFmtId="0" fontId="3" fillId="3" borderId="20" xfId="0" applyFont="1" applyFill="1" applyBorder="1" applyAlignment="1" applyProtection="1">
      <alignment horizontal="left"/>
      <protection locked="0"/>
    </xf>
    <xf numFmtId="0" fontId="3" fillId="3" borderId="21" xfId="0" applyFont="1" applyFill="1" applyBorder="1" applyAlignment="1" applyProtection="1">
      <alignment horizontal="left"/>
      <protection locked="0"/>
    </xf>
    <xf numFmtId="0" fontId="3" fillId="3" borderId="22" xfId="0" applyFont="1" applyFill="1" applyBorder="1" applyAlignment="1" applyProtection="1">
      <alignment horizontal="left"/>
      <protection locked="0"/>
    </xf>
    <xf numFmtId="0" fontId="3" fillId="3" borderId="18" xfId="0" applyFont="1" applyFill="1" applyBorder="1" applyAlignment="1" applyProtection="1">
      <alignment horizontal="center"/>
      <protection locked="0"/>
    </xf>
    <xf numFmtId="0" fontId="3" fillId="3" borderId="19"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14" fontId="3" fillId="3" borderId="18" xfId="0" applyNumberFormat="1" applyFont="1" applyFill="1" applyBorder="1" applyAlignment="1" applyProtection="1">
      <alignment horizontal="center"/>
      <protection locked="0"/>
    </xf>
    <xf numFmtId="14" fontId="3" fillId="3" borderId="23" xfId="0" applyNumberFormat="1" applyFont="1" applyFill="1" applyBorder="1" applyAlignment="1" applyProtection="1">
      <alignment horizontal="center"/>
      <protection locked="0"/>
    </xf>
    <xf numFmtId="0" fontId="11" fillId="0" borderId="0" xfId="0" applyFont="1" applyAlignment="1">
      <alignment horizontal="left" vertical="top" wrapText="1"/>
    </xf>
    <xf numFmtId="0" fontId="11" fillId="0" borderId="30" xfId="0" applyFont="1" applyBorder="1" applyAlignment="1">
      <alignment horizontal="left" vertical="top" wrapText="1"/>
    </xf>
    <xf numFmtId="0" fontId="2" fillId="0" borderId="0" xfId="0" applyFont="1" applyAlignment="1">
      <alignment horizontal="left" wrapText="1"/>
    </xf>
    <xf numFmtId="0" fontId="10" fillId="5" borderId="41" xfId="0" applyFont="1" applyFill="1" applyBorder="1" applyAlignment="1">
      <alignment horizontal="left" vertical="center" wrapText="1"/>
    </xf>
    <xf numFmtId="0" fontId="7" fillId="5" borderId="45" xfId="0" applyFont="1" applyFill="1" applyBorder="1" applyAlignment="1">
      <alignment horizontal="left" vertical="center" wrapText="1"/>
    </xf>
    <xf numFmtId="0" fontId="9" fillId="0" borderId="4" xfId="0" applyFont="1" applyBorder="1" applyAlignment="1">
      <alignment horizontal="left"/>
    </xf>
    <xf numFmtId="0" fontId="9" fillId="0" borderId="3" xfId="0" applyFont="1" applyBorder="1" applyAlignment="1">
      <alignment horizontal="left"/>
    </xf>
    <xf numFmtId="0" fontId="9" fillId="0" borderId="11" xfId="0" applyFont="1" applyBorder="1" applyAlignment="1">
      <alignment horizontal="left"/>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1" fontId="15" fillId="0" borderId="0" xfId="0" applyNumberFormat="1" applyFont="1" applyAlignment="1">
      <alignment horizontal="center" vertical="center"/>
    </xf>
    <xf numFmtId="0" fontId="41" fillId="0" borderId="30" xfId="0" applyFont="1" applyBorder="1" applyAlignment="1">
      <alignment horizontal="left" wrapText="1"/>
    </xf>
    <xf numFmtId="0" fontId="41" fillId="0" borderId="51" xfId="0" applyFont="1" applyBorder="1" applyAlignment="1">
      <alignment horizontal="left" wrapText="1"/>
    </xf>
    <xf numFmtId="0" fontId="42" fillId="0" borderId="30" xfId="0" applyFont="1" applyBorder="1" applyAlignment="1">
      <alignment horizontal="left" vertical="center" wrapText="1"/>
    </xf>
    <xf numFmtId="0" fontId="42" fillId="0" borderId="0" xfId="0" applyFont="1" applyAlignment="1">
      <alignment horizontal="left" vertical="center" wrapText="1"/>
    </xf>
    <xf numFmtId="0" fontId="2" fillId="0" borderId="0" xfId="0" applyFont="1" applyAlignment="1">
      <alignment horizontal="left" vertical="top" wrapText="1"/>
    </xf>
    <xf numFmtId="0" fontId="13" fillId="4" borderId="0" xfId="0" applyFont="1" applyFill="1" applyAlignment="1">
      <alignment horizontal="left"/>
    </xf>
    <xf numFmtId="0" fontId="11" fillId="4" borderId="0" xfId="0" applyFont="1" applyFill="1" applyAlignment="1" applyProtection="1">
      <alignment horizontal="left" vertical="center" wrapText="1"/>
      <protection locked="0"/>
    </xf>
    <xf numFmtId="0" fontId="11" fillId="4" borderId="0" xfId="0" applyFont="1" applyFill="1" applyAlignment="1">
      <alignment horizontal="center" vertical="center" wrapText="1"/>
    </xf>
    <xf numFmtId="0" fontId="14" fillId="3" borderId="0" xfId="0" applyFont="1" applyFill="1" applyAlignment="1">
      <alignment horizontal="center" vertical="center" wrapText="1"/>
    </xf>
    <xf numFmtId="0" fontId="13" fillId="2" borderId="0" xfId="0" applyFont="1" applyFill="1" applyAlignment="1">
      <alignment horizontal="left"/>
    </xf>
    <xf numFmtId="0" fontId="3" fillId="0" borderId="8"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165" fontId="3" fillId="4" borderId="0" xfId="0" applyNumberFormat="1" applyFont="1" applyFill="1" applyAlignment="1">
      <alignment horizontal="left" vertical="center"/>
    </xf>
    <xf numFmtId="0" fontId="15" fillId="0" borderId="2" xfId="0" applyFont="1" applyBorder="1" applyAlignment="1">
      <alignment horizontal="center"/>
    </xf>
    <xf numFmtId="0" fontId="43" fillId="0" borderId="0" xfId="0" applyFont="1" applyAlignment="1">
      <alignment horizontal="center" vertical="center"/>
    </xf>
    <xf numFmtId="0" fontId="15" fillId="0" borderId="0" xfId="0" applyFont="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22" fillId="2" borderId="0" xfId="0" applyFont="1" applyFill="1" applyAlignment="1">
      <alignment horizontal="left"/>
    </xf>
    <xf numFmtId="0" fontId="3" fillId="0" borderId="15" xfId="0" applyFont="1" applyBorder="1" applyAlignment="1">
      <alignment horizontal="left" vertical="center"/>
    </xf>
    <xf numFmtId="0" fontId="20" fillId="0" borderId="0" xfId="0" applyFont="1" applyAlignment="1">
      <alignment horizontal="left"/>
    </xf>
    <xf numFmtId="0" fontId="12" fillId="0" borderId="0" xfId="0" applyFont="1" applyAlignment="1">
      <alignment horizontal="left"/>
    </xf>
    <xf numFmtId="165" fontId="3" fillId="0" borderId="8" xfId="0" applyNumberFormat="1" applyFont="1" applyBorder="1" applyAlignment="1">
      <alignment horizontal="left" vertical="center"/>
    </xf>
    <xf numFmtId="165" fontId="3" fillId="0" borderId="9" xfId="0" applyNumberFormat="1" applyFont="1" applyBorder="1" applyAlignment="1">
      <alignment horizontal="left" vertical="center"/>
    </xf>
    <xf numFmtId="0" fontId="19" fillId="0" borderId="0" xfId="0" applyFont="1" applyAlignment="1">
      <alignment horizontal="left"/>
    </xf>
    <xf numFmtId="0" fontId="3" fillId="0" borderId="0" xfId="0" applyFont="1" applyAlignment="1">
      <alignment horizontal="left"/>
    </xf>
    <xf numFmtId="0" fontId="38" fillId="0" borderId="0" xfId="0" applyFont="1" applyAlignment="1">
      <alignment horizontal="left" vertical="center" wrapText="1"/>
    </xf>
    <xf numFmtId="0" fontId="3" fillId="0" borderId="17" xfId="0" applyFont="1" applyBorder="1" applyAlignment="1">
      <alignment horizontal="center"/>
    </xf>
    <xf numFmtId="1" fontId="8" fillId="0" borderId="7" xfId="0" applyNumberFormat="1" applyFont="1" applyBorder="1" applyAlignment="1">
      <alignment horizontal="center"/>
    </xf>
    <xf numFmtId="1" fontId="8" fillId="0" borderId="5" xfId="0" applyNumberFormat="1" applyFont="1" applyBorder="1" applyAlignment="1">
      <alignment horizontal="center"/>
    </xf>
    <xf numFmtId="0" fontId="8" fillId="0" borderId="17" xfId="0" applyFont="1" applyBorder="1" applyAlignment="1">
      <alignment horizontal="center"/>
    </xf>
    <xf numFmtId="16" fontId="24" fillId="0" borderId="0" xfId="0" applyNumberFormat="1" applyFont="1" applyAlignment="1">
      <alignment horizontal="left" vertical="top" wrapText="1"/>
    </xf>
    <xf numFmtId="165" fontId="3" fillId="0" borderId="60" xfId="0" applyNumberFormat="1" applyFont="1" applyBorder="1" applyAlignment="1">
      <alignment horizontal="left" vertical="center"/>
    </xf>
    <xf numFmtId="16" fontId="24" fillId="0" borderId="0" xfId="0" applyNumberFormat="1" applyFont="1" applyAlignment="1">
      <alignment horizontal="left" wrapText="1"/>
    </xf>
    <xf numFmtId="0" fontId="8" fillId="3" borderId="16" xfId="0" applyFont="1" applyFill="1" applyBorder="1" applyAlignment="1">
      <alignment horizont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1" fontId="25" fillId="0" borderId="0" xfId="0" applyNumberFormat="1" applyFont="1" applyAlignment="1">
      <alignment horizontal="left"/>
    </xf>
    <xf numFmtId="0" fontId="25" fillId="0" borderId="0" xfId="0" applyFont="1" applyAlignment="1">
      <alignment horizontal="left" vertical="top" wrapText="1"/>
    </xf>
    <xf numFmtId="0" fontId="47" fillId="0" borderId="0" xfId="0" applyFont="1" applyAlignment="1">
      <alignment horizontal="left"/>
    </xf>
    <xf numFmtId="0" fontId="24" fillId="0" borderId="0" xfId="0" applyFont="1" applyAlignment="1">
      <alignment horizontal="left" vertical="center" wrapText="1"/>
    </xf>
    <xf numFmtId="0" fontId="51" fillId="0" borderId="0" xfId="0" applyFont="1" applyAlignment="1">
      <alignment horizontal="left" vertical="center"/>
    </xf>
  </cellXfs>
  <cellStyles count="1">
    <cellStyle name="Normal" xfId="0" builtinId="0"/>
  </cellStyles>
  <dxfs count="6">
    <dxf>
      <fill>
        <patternFill>
          <bgColor rgb="FF159847"/>
        </patternFill>
      </fill>
    </dxf>
    <dxf>
      <font>
        <b/>
        <i val="0"/>
        <color rgb="FFFF0000"/>
      </font>
    </dxf>
    <dxf>
      <font>
        <color rgb="FF9C0006"/>
      </font>
      <fill>
        <patternFill>
          <bgColor rgb="FFFFC7CE"/>
        </patternFill>
      </fill>
    </dxf>
    <dxf>
      <font>
        <color rgb="FF9C0006"/>
      </font>
      <fill>
        <patternFill>
          <bgColor rgb="FFFFC7CE"/>
        </patternFill>
      </fill>
    </dxf>
    <dxf>
      <fill>
        <patternFill>
          <bgColor rgb="FF159847"/>
        </patternFill>
      </fill>
    </dxf>
    <dxf>
      <fill>
        <patternFill>
          <bgColor rgb="FF159847"/>
        </patternFill>
      </fill>
    </dxf>
  </dxfs>
  <tableStyles count="0" defaultTableStyle="TableStyleMedium2" defaultPivotStyle="PivotStyleLight16"/>
  <colors>
    <mruColors>
      <color rgb="FF0F7B3F"/>
      <color rgb="FFE8BC50"/>
      <color rgb="FF159847"/>
      <color rgb="FF00553F"/>
      <color rgb="FF23AA4D"/>
      <color rgb="FF6EAB24"/>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itial schedule - to print'!A1"/><Relationship Id="rId7" Type="http://schemas.openxmlformats.org/officeDocument/2006/relationships/image" Target="../media/image3.svg"/><Relationship Id="rId2" Type="http://schemas.openxmlformats.org/officeDocument/2006/relationships/hyperlink" Target="#'Propose initial schedule'!D12"/><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hyperlink" Target="#'Policy Fund tracker'!F11"/><Relationship Id="rId4" Type="http://schemas.openxmlformats.org/officeDocument/2006/relationships/hyperlink" Target="#'Enter Policy Funds to defer'!C13"/></Relationships>
</file>

<file path=xl/drawings/_rels/drawing2.xml.rels><?xml version="1.0" encoding="UTF-8" standalone="yes"?>
<Relationships xmlns="http://schemas.openxmlformats.org/package/2006/relationships"><Relationship Id="rId3" Type="http://schemas.openxmlformats.org/officeDocument/2006/relationships/hyperlink" Target="#'Initial schedule - to print'!A1"/><Relationship Id="rId2" Type="http://schemas.openxmlformats.org/officeDocument/2006/relationships/hyperlink" Target="#Menu!E8"/><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Propose initial schedule'!D12"/><Relationship Id="rId2" Type="http://schemas.openxmlformats.org/officeDocument/2006/relationships/hyperlink" Target="#Menu!E8"/><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Deferral letter - to print'!D9"/><Relationship Id="rId2" Type="http://schemas.openxmlformats.org/officeDocument/2006/relationships/hyperlink" Target="#Menu!E8"/><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Menu!E8"/><Relationship Id="rId2" Type="http://schemas.openxmlformats.org/officeDocument/2006/relationships/hyperlink" Target="#'Enter Policy Funds to defer'!C13"/><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Menu!E8"/><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227134</xdr:colOff>
      <xdr:row>2</xdr:row>
      <xdr:rowOff>65941</xdr:rowOff>
    </xdr:from>
    <xdr:to>
      <xdr:col>14</xdr:col>
      <xdr:colOff>227134</xdr:colOff>
      <xdr:row>7</xdr:row>
      <xdr:rowOff>142148</xdr:rowOff>
    </xdr:to>
    <xdr:pic>
      <xdr:nvPicPr>
        <xdr:cNvPr id="2" name="Picture 1">
          <a:extLst>
            <a:ext uri="{FF2B5EF4-FFF2-40B4-BE49-F238E27FC236}">
              <a16:creationId xmlns:a16="http://schemas.microsoft.com/office/drawing/2014/main" id="{1A0F6E09-CE56-4663-BD9C-B42FCCD1A0E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9159" y="456466"/>
          <a:ext cx="1933310" cy="1036792"/>
        </a:xfrm>
        <a:prstGeom prst="rect">
          <a:avLst/>
        </a:prstGeom>
      </xdr:spPr>
    </xdr:pic>
    <xdr:clientData/>
  </xdr:twoCellAnchor>
  <xdr:twoCellAnchor>
    <xdr:from>
      <xdr:col>7</xdr:col>
      <xdr:colOff>329713</xdr:colOff>
      <xdr:row>10</xdr:row>
      <xdr:rowOff>14653</xdr:rowOff>
    </xdr:from>
    <xdr:to>
      <xdr:col>8</xdr:col>
      <xdr:colOff>762001</xdr:colOff>
      <xdr:row>11</xdr:row>
      <xdr:rowOff>176827</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7E1B0A79-2D6F-4B78-997B-BE9C08DF0BED}"/>
            </a:ext>
          </a:extLst>
        </xdr:cNvPr>
        <xdr:cNvSpPr/>
      </xdr:nvSpPr>
      <xdr:spPr>
        <a:xfrm>
          <a:off x="4586655" y="1787768"/>
          <a:ext cx="1040423" cy="360001"/>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xdr:from>
      <xdr:col>7</xdr:col>
      <xdr:colOff>328247</xdr:colOff>
      <xdr:row>13</xdr:row>
      <xdr:rowOff>27844</xdr:rowOff>
    </xdr:from>
    <xdr:to>
      <xdr:col>8</xdr:col>
      <xdr:colOff>760535</xdr:colOff>
      <xdr:row>14</xdr:row>
      <xdr:rowOff>190017</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7E7CC1A0-0EC3-4B69-8BC6-2699A0DDB346}"/>
            </a:ext>
          </a:extLst>
        </xdr:cNvPr>
        <xdr:cNvSpPr/>
      </xdr:nvSpPr>
      <xdr:spPr>
        <a:xfrm>
          <a:off x="4585189" y="2592267"/>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xdr:from>
      <xdr:col>7</xdr:col>
      <xdr:colOff>332143</xdr:colOff>
      <xdr:row>17</xdr:row>
      <xdr:rowOff>41034</xdr:rowOff>
    </xdr:from>
    <xdr:to>
      <xdr:col>8</xdr:col>
      <xdr:colOff>764431</xdr:colOff>
      <xdr:row>19</xdr:row>
      <xdr:rowOff>5380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89A5DB0A-C85D-4801-B1FF-D142A335C3B0}"/>
            </a:ext>
          </a:extLst>
        </xdr:cNvPr>
        <xdr:cNvSpPr/>
      </xdr:nvSpPr>
      <xdr:spPr>
        <a:xfrm>
          <a:off x="4589085" y="3396765"/>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xdr:from>
      <xdr:col>7</xdr:col>
      <xdr:colOff>341902</xdr:colOff>
      <xdr:row>20</xdr:row>
      <xdr:rowOff>45427</xdr:rowOff>
    </xdr:from>
    <xdr:to>
      <xdr:col>8</xdr:col>
      <xdr:colOff>770794</xdr:colOff>
      <xdr:row>22</xdr:row>
      <xdr:rowOff>24428</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3812664C-330D-4F60-8F1D-33291CC77A91}"/>
            </a:ext>
          </a:extLst>
        </xdr:cNvPr>
        <xdr:cNvSpPr/>
      </xdr:nvSpPr>
      <xdr:spPr>
        <a:xfrm>
          <a:off x="4598844" y="3972658"/>
          <a:ext cx="1037027" cy="367328"/>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editAs="oneCell">
    <xdr:from>
      <xdr:col>14</xdr:col>
      <xdr:colOff>659423</xdr:colOff>
      <xdr:row>2</xdr:row>
      <xdr:rowOff>168519</xdr:rowOff>
    </xdr:from>
    <xdr:to>
      <xdr:col>17</xdr:col>
      <xdr:colOff>316377</xdr:colOff>
      <xdr:row>7</xdr:row>
      <xdr:rowOff>101210</xdr:rowOff>
    </xdr:to>
    <xdr:pic>
      <xdr:nvPicPr>
        <xdr:cNvPr id="6" name="Graphic 5">
          <a:extLst>
            <a:ext uri="{FF2B5EF4-FFF2-40B4-BE49-F238E27FC236}">
              <a16:creationId xmlns:a16="http://schemas.microsoft.com/office/drawing/2014/main" id="{76957A03-015B-4399-A0A5-711EFC1FD537}"/>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349154" y="556846"/>
          <a:ext cx="1891665" cy="929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879232</xdr:colOff>
      <xdr:row>2</xdr:row>
      <xdr:rowOff>41094</xdr:rowOff>
    </xdr:from>
    <xdr:to>
      <xdr:col>10</xdr:col>
      <xdr:colOff>544127</xdr:colOff>
      <xdr:row>7</xdr:row>
      <xdr:rowOff>114395</xdr:rowOff>
    </xdr:to>
    <xdr:pic>
      <xdr:nvPicPr>
        <xdr:cNvPr id="4" name="Picture 3">
          <a:extLst>
            <a:ext uri="{FF2B5EF4-FFF2-40B4-BE49-F238E27FC236}">
              <a16:creationId xmlns:a16="http://schemas.microsoft.com/office/drawing/2014/main" id="{C0DB4748-9EA3-4D95-ACEC-44AE08ABFFA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47540" y="429421"/>
          <a:ext cx="1928914" cy="1033128"/>
        </a:xfrm>
        <a:prstGeom prst="rect">
          <a:avLst/>
        </a:prstGeom>
      </xdr:spPr>
    </xdr:pic>
    <xdr:clientData/>
  </xdr:twoCellAnchor>
  <xdr:twoCellAnchor>
    <xdr:from>
      <xdr:col>8</xdr:col>
      <xdr:colOff>95249</xdr:colOff>
      <xdr:row>11</xdr:row>
      <xdr:rowOff>73269</xdr:rowOff>
    </xdr:from>
    <xdr:to>
      <xdr:col>8</xdr:col>
      <xdr:colOff>1135672</xdr:colOff>
      <xdr:row>13</xdr:row>
      <xdr:rowOff>43961</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C5AB301A-46BE-5AC4-7164-EA45C12C65C5}"/>
            </a:ext>
          </a:extLst>
        </xdr:cNvPr>
        <xdr:cNvSpPr/>
      </xdr:nvSpPr>
      <xdr:spPr>
        <a:xfrm>
          <a:off x="7363557" y="2256692"/>
          <a:ext cx="1040423" cy="351692"/>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xdr:twoCellAnchor>
  <xdr:twoCellAnchor>
    <xdr:from>
      <xdr:col>8</xdr:col>
      <xdr:colOff>86455</xdr:colOff>
      <xdr:row>13</xdr:row>
      <xdr:rowOff>181709</xdr:rowOff>
    </xdr:from>
    <xdr:to>
      <xdr:col>8</xdr:col>
      <xdr:colOff>1126878</xdr:colOff>
      <xdr:row>15</xdr:row>
      <xdr:rowOff>153382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C1AF66CE-4E85-43ED-8E46-1FA0A54E22D6}"/>
            </a:ext>
          </a:extLst>
        </xdr:cNvPr>
        <xdr:cNvSpPr/>
      </xdr:nvSpPr>
      <xdr:spPr>
        <a:xfrm>
          <a:off x="7354763" y="2746132"/>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lang="en-GB" sz="1000" b="1" u="sng">
              <a:solidFill>
                <a:sysClr val="windowText" lastClr="000000"/>
              </a:solidFill>
            </a:rPr>
            <a:t>View proposed schedule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438978</xdr:colOff>
      <xdr:row>0</xdr:row>
      <xdr:rowOff>165652</xdr:rowOff>
    </xdr:from>
    <xdr:to>
      <xdr:col>6</xdr:col>
      <xdr:colOff>438978</xdr:colOff>
      <xdr:row>6</xdr:row>
      <xdr:rowOff>67503</xdr:rowOff>
    </xdr:to>
    <xdr:pic>
      <xdr:nvPicPr>
        <xdr:cNvPr id="2" name="Picture 1">
          <a:extLst>
            <a:ext uri="{FF2B5EF4-FFF2-40B4-BE49-F238E27FC236}">
              <a16:creationId xmlns:a16="http://schemas.microsoft.com/office/drawing/2014/main" id="{6249373D-B5F9-42CD-9C6A-2583DA0F71A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653" y="165652"/>
          <a:ext cx="0" cy="1044851"/>
        </a:xfrm>
        <a:prstGeom prst="rect">
          <a:avLst/>
        </a:prstGeom>
      </xdr:spPr>
    </xdr:pic>
    <xdr:clientData/>
  </xdr:twoCellAnchor>
  <xdr:twoCellAnchor>
    <xdr:from>
      <xdr:col>6</xdr:col>
      <xdr:colOff>95250</xdr:colOff>
      <xdr:row>9</xdr:row>
      <xdr:rowOff>14654</xdr:rowOff>
    </xdr:from>
    <xdr:to>
      <xdr:col>7</xdr:col>
      <xdr:colOff>337038</xdr:colOff>
      <xdr:row>10</xdr:row>
      <xdr:rowOff>184154</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39E27BCC-0DD3-4F89-BDC6-F7A6A3BF2055}"/>
            </a:ext>
          </a:extLst>
        </xdr:cNvPr>
        <xdr:cNvSpPr/>
      </xdr:nvSpPr>
      <xdr:spPr>
        <a:xfrm>
          <a:off x="7019192" y="1348154"/>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twoCellAnchor>
    <xdr:from>
      <xdr:col>6</xdr:col>
      <xdr:colOff>102577</xdr:colOff>
      <xdr:row>6</xdr:row>
      <xdr:rowOff>124558</xdr:rowOff>
    </xdr:from>
    <xdr:to>
      <xdr:col>7</xdr:col>
      <xdr:colOff>344365</xdr:colOff>
      <xdr:row>8</xdr:row>
      <xdr:rowOff>103558</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272863CC-B4E1-4980-A299-EE888A8E22F6}"/>
            </a:ext>
          </a:extLst>
        </xdr:cNvPr>
        <xdr:cNvSpPr/>
      </xdr:nvSpPr>
      <xdr:spPr>
        <a:xfrm>
          <a:off x="7026519" y="886558"/>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ctr"/>
        <a:lstStyle/>
        <a:p>
          <a:pPr algn="l"/>
          <a:r>
            <a:rPr lang="en-GB" sz="1000" b="1">
              <a:solidFill>
                <a:sysClr val="windowText" lastClr="000000"/>
              </a:solidFill>
            </a:rPr>
            <a:t>Adjust</a:t>
          </a:r>
          <a:r>
            <a:rPr lang="en-GB" sz="1000" b="1" baseline="0">
              <a:solidFill>
                <a:sysClr val="windowText" lastClr="000000"/>
              </a:solidFill>
            </a:rPr>
            <a:t> schedule</a:t>
          </a:r>
          <a:endParaRPr lang="en-GB" sz="1000" b="1">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4</xdr:col>
      <xdr:colOff>322385</xdr:colOff>
      <xdr:row>1</xdr:row>
      <xdr:rowOff>7328</xdr:rowOff>
    </xdr:from>
    <xdr:to>
      <xdr:col>5</xdr:col>
      <xdr:colOff>295011</xdr:colOff>
      <xdr:row>6</xdr:row>
      <xdr:rowOff>80629</xdr:rowOff>
    </xdr:to>
    <xdr:pic>
      <xdr:nvPicPr>
        <xdr:cNvPr id="2" name="Picture 1">
          <a:extLst>
            <a:ext uri="{FF2B5EF4-FFF2-40B4-BE49-F238E27FC236}">
              <a16:creationId xmlns:a16="http://schemas.microsoft.com/office/drawing/2014/main" id="{21A3F820-3B55-4304-A3C4-A27690D8C4D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1135" y="197828"/>
          <a:ext cx="1928914" cy="1033128"/>
        </a:xfrm>
        <a:prstGeom prst="rect">
          <a:avLst/>
        </a:prstGeom>
      </xdr:spPr>
    </xdr:pic>
    <xdr:clientData/>
  </xdr:twoCellAnchor>
  <xdr:twoCellAnchor>
    <xdr:from>
      <xdr:col>4</xdr:col>
      <xdr:colOff>908539</xdr:colOff>
      <xdr:row>10</xdr:row>
      <xdr:rowOff>95251</xdr:rowOff>
    </xdr:from>
    <xdr:to>
      <xdr:col>4</xdr:col>
      <xdr:colOff>1948962</xdr:colOff>
      <xdr:row>10</xdr:row>
      <xdr:rowOff>455251</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DDD77F40-1BD6-497C-841F-9A1766CFCFD1}"/>
            </a:ext>
          </a:extLst>
        </xdr:cNvPr>
        <xdr:cNvSpPr/>
      </xdr:nvSpPr>
      <xdr:spPr>
        <a:xfrm>
          <a:off x="6147289" y="2022232"/>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twoCellAnchor>
    <xdr:from>
      <xdr:col>3</xdr:col>
      <xdr:colOff>1751131</xdr:colOff>
      <xdr:row>10</xdr:row>
      <xdr:rowOff>95250</xdr:rowOff>
    </xdr:from>
    <xdr:to>
      <xdr:col>4</xdr:col>
      <xdr:colOff>791304</xdr:colOff>
      <xdr:row>10</xdr:row>
      <xdr:rowOff>455250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98B84B02-4F96-4FC6-85AB-2E66D9A6D58C}"/>
            </a:ext>
          </a:extLst>
        </xdr:cNvPr>
        <xdr:cNvSpPr/>
      </xdr:nvSpPr>
      <xdr:spPr>
        <a:xfrm>
          <a:off x="4989631" y="2022231"/>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lang="en-GB" sz="1000" b="1" u="sng" baseline="0">
              <a:solidFill>
                <a:sysClr val="windowText" lastClr="000000"/>
              </a:solidFill>
            </a:rPr>
            <a:t>Generate deferral letter</a:t>
          </a:r>
          <a:endParaRPr lang="en-GB" sz="1000" b="1" u="sng">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438978</xdr:colOff>
      <xdr:row>0</xdr:row>
      <xdr:rowOff>165652</xdr:rowOff>
    </xdr:from>
    <xdr:to>
      <xdr:col>6</xdr:col>
      <xdr:colOff>438978</xdr:colOff>
      <xdr:row>4</xdr:row>
      <xdr:rowOff>126118</xdr:rowOff>
    </xdr:to>
    <xdr:pic>
      <xdr:nvPicPr>
        <xdr:cNvPr id="2" name="Picture 1">
          <a:extLst>
            <a:ext uri="{FF2B5EF4-FFF2-40B4-BE49-F238E27FC236}">
              <a16:creationId xmlns:a16="http://schemas.microsoft.com/office/drawing/2014/main" id="{6F22A58E-C18E-4B82-B638-DDD73291C3C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653" y="165652"/>
          <a:ext cx="0" cy="1044851"/>
        </a:xfrm>
        <a:prstGeom prst="rect">
          <a:avLst/>
        </a:prstGeom>
      </xdr:spPr>
    </xdr:pic>
    <xdr:clientData/>
  </xdr:twoCellAnchor>
  <xdr:twoCellAnchor editAs="oneCell">
    <xdr:from>
      <xdr:col>4</xdr:col>
      <xdr:colOff>930519</xdr:colOff>
      <xdr:row>0</xdr:row>
      <xdr:rowOff>175846</xdr:rowOff>
    </xdr:from>
    <xdr:to>
      <xdr:col>7</xdr:col>
      <xdr:colOff>316991</xdr:colOff>
      <xdr:row>4</xdr:row>
      <xdr:rowOff>124589</xdr:rowOff>
    </xdr:to>
    <xdr:pic>
      <xdr:nvPicPr>
        <xdr:cNvPr id="3" name="Picture 2">
          <a:extLst>
            <a:ext uri="{FF2B5EF4-FFF2-40B4-BE49-F238E27FC236}">
              <a16:creationId xmlns:a16="http://schemas.microsoft.com/office/drawing/2014/main" id="{E633DFB0-C30A-42B9-A4A4-51D49592880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5692" y="175846"/>
          <a:ext cx="1928914" cy="1033128"/>
        </a:xfrm>
        <a:prstGeom prst="rect">
          <a:avLst/>
        </a:prstGeom>
      </xdr:spPr>
    </xdr:pic>
    <xdr:clientData/>
  </xdr:twoCellAnchor>
  <xdr:twoCellAnchor>
    <xdr:from>
      <xdr:col>6</xdr:col>
      <xdr:colOff>696058</xdr:colOff>
      <xdr:row>3</xdr:row>
      <xdr:rowOff>278421</xdr:rowOff>
    </xdr:from>
    <xdr:to>
      <xdr:col>8</xdr:col>
      <xdr:colOff>395654</xdr:colOff>
      <xdr:row>5</xdr:row>
      <xdr:rowOff>96228</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42203D6C-53BD-45F0-B6B4-7FF2A7B584C5}"/>
            </a:ext>
          </a:extLst>
        </xdr:cNvPr>
        <xdr:cNvSpPr/>
      </xdr:nvSpPr>
      <xdr:spPr>
        <a:xfrm>
          <a:off x="7195039" y="1011113"/>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Adjust deferral</a:t>
          </a:r>
        </a:p>
      </xdr:txBody>
    </xdr:sp>
    <xdr:clientData fPrintsWithSheet="0"/>
  </xdr:twoCellAnchor>
  <xdr:twoCellAnchor>
    <xdr:from>
      <xdr:col>6</xdr:col>
      <xdr:colOff>687265</xdr:colOff>
      <xdr:row>5</xdr:row>
      <xdr:rowOff>181708</xdr:rowOff>
    </xdr:from>
    <xdr:to>
      <xdr:col>8</xdr:col>
      <xdr:colOff>386861</xdr:colOff>
      <xdr:row>7</xdr:row>
      <xdr:rowOff>160708</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F0C39909-47DB-41AB-ACAD-94851959979E}"/>
            </a:ext>
          </a:extLst>
        </xdr:cNvPr>
        <xdr:cNvSpPr/>
      </xdr:nvSpPr>
      <xdr:spPr>
        <a:xfrm>
          <a:off x="7186246" y="1456593"/>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6</xdr:col>
      <xdr:colOff>438978</xdr:colOff>
      <xdr:row>0</xdr:row>
      <xdr:rowOff>165652</xdr:rowOff>
    </xdr:from>
    <xdr:to>
      <xdr:col>6</xdr:col>
      <xdr:colOff>438978</xdr:colOff>
      <xdr:row>4</xdr:row>
      <xdr:rowOff>126118</xdr:rowOff>
    </xdr:to>
    <xdr:pic>
      <xdr:nvPicPr>
        <xdr:cNvPr id="2" name="Picture 1">
          <a:extLst>
            <a:ext uri="{FF2B5EF4-FFF2-40B4-BE49-F238E27FC236}">
              <a16:creationId xmlns:a16="http://schemas.microsoft.com/office/drawing/2014/main" id="{E50EEA96-5CD1-4475-958B-C044227402A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5028" y="165652"/>
          <a:ext cx="0" cy="1046316"/>
        </a:xfrm>
        <a:prstGeom prst="rect">
          <a:avLst/>
        </a:prstGeom>
      </xdr:spPr>
    </xdr:pic>
    <xdr:clientData/>
  </xdr:twoCellAnchor>
  <xdr:twoCellAnchor editAs="oneCell">
    <xdr:from>
      <xdr:col>6</xdr:col>
      <xdr:colOff>989134</xdr:colOff>
      <xdr:row>0</xdr:row>
      <xdr:rowOff>58617</xdr:rowOff>
    </xdr:from>
    <xdr:to>
      <xdr:col>8</xdr:col>
      <xdr:colOff>295010</xdr:colOff>
      <xdr:row>4</xdr:row>
      <xdr:rowOff>7360</xdr:rowOff>
    </xdr:to>
    <xdr:pic>
      <xdr:nvPicPr>
        <xdr:cNvPr id="3" name="Picture 2">
          <a:extLst>
            <a:ext uri="{FF2B5EF4-FFF2-40B4-BE49-F238E27FC236}">
              <a16:creationId xmlns:a16="http://schemas.microsoft.com/office/drawing/2014/main" id="{BE3207E9-73C0-4677-8A8D-F16E87C7341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09692" y="58617"/>
          <a:ext cx="1928914" cy="1033128"/>
        </a:xfrm>
        <a:prstGeom prst="rect">
          <a:avLst/>
        </a:prstGeom>
      </xdr:spPr>
    </xdr:pic>
    <xdr:clientData/>
  </xdr:twoCellAnchor>
  <xdr:twoCellAnchor>
    <xdr:from>
      <xdr:col>7</xdr:col>
      <xdr:colOff>131885</xdr:colOff>
      <xdr:row>4</xdr:row>
      <xdr:rowOff>51288</xdr:rowOff>
    </xdr:from>
    <xdr:to>
      <xdr:col>7</xdr:col>
      <xdr:colOff>1172308</xdr:colOff>
      <xdr:row>4</xdr:row>
      <xdr:rowOff>411288</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3551BF4-4AE3-4169-ACF2-2B45B0CE588D}"/>
            </a:ext>
          </a:extLst>
        </xdr:cNvPr>
        <xdr:cNvSpPr/>
      </xdr:nvSpPr>
      <xdr:spPr>
        <a:xfrm>
          <a:off x="7663962" y="1135673"/>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3D2E-D2EA-4502-AA81-D8AB6F183B61}">
  <dimension ref="A1:S105"/>
  <sheetViews>
    <sheetView showGridLines="0" showRowColHeaders="0" tabSelected="1" zoomScale="130" zoomScaleNormal="130" workbookViewId="0">
      <selection activeCell="E8" sqref="E8:H8"/>
    </sheetView>
  </sheetViews>
  <sheetFormatPr defaultColWidth="0" defaultRowHeight="0" customHeight="1" zeroHeight="1" x14ac:dyDescent="0.3"/>
  <cols>
    <col min="1" max="8" width="9.1796875" customWidth="1"/>
    <col min="9" max="9" width="11.7265625" bestFit="1" customWidth="1"/>
    <col min="10" max="14" width="9.1796875" customWidth="1"/>
    <col min="15" max="15" width="15.26953125" bestFit="1" customWidth="1"/>
    <col min="16" max="19" width="9.1796875" customWidth="1"/>
    <col min="20" max="16384" width="9.1796875" hidden="1"/>
  </cols>
  <sheetData>
    <row r="1" spans="2:18" ht="14" x14ac:dyDescent="0.3"/>
    <row r="2" spans="2:18" ht="14.5" thickBot="1" x14ac:dyDescent="0.35"/>
    <row r="3" spans="2:18" ht="14" x14ac:dyDescent="0.3">
      <c r="B3" s="75"/>
      <c r="C3" s="76"/>
      <c r="D3" s="77"/>
      <c r="E3" s="77"/>
      <c r="F3" s="77"/>
      <c r="G3" s="77"/>
      <c r="H3" s="78"/>
      <c r="I3" s="77"/>
      <c r="J3" s="77"/>
      <c r="K3" s="77"/>
      <c r="L3" s="77"/>
      <c r="M3" s="77"/>
      <c r="N3" s="77"/>
      <c r="O3" s="77"/>
      <c r="P3" s="77"/>
      <c r="Q3" s="77"/>
      <c r="R3" s="79"/>
    </row>
    <row r="4" spans="2:18" ht="14" x14ac:dyDescent="0.3">
      <c r="B4" s="80"/>
      <c r="C4" s="3"/>
      <c r="D4" s="3"/>
      <c r="E4" s="3"/>
      <c r="F4" s="3"/>
      <c r="G4" s="3"/>
      <c r="H4" s="4"/>
      <c r="I4" s="3"/>
      <c r="J4" s="3"/>
      <c r="K4" s="3"/>
      <c r="R4" s="123"/>
    </row>
    <row r="5" spans="2:18" ht="14" x14ac:dyDescent="0.3">
      <c r="B5" s="80"/>
      <c r="R5" s="123"/>
    </row>
    <row r="6" spans="2:18" ht="18" x14ac:dyDescent="0.4">
      <c r="B6" s="80"/>
      <c r="C6" s="124" t="s">
        <v>136</v>
      </c>
      <c r="R6" s="123"/>
    </row>
    <row r="7" spans="2:18" ht="14.5" thickBot="1" x14ac:dyDescent="0.35">
      <c r="B7" s="80"/>
      <c r="O7" s="3"/>
      <c r="P7" s="173"/>
      <c r="Q7" s="173"/>
      <c r="R7" s="123"/>
    </row>
    <row r="8" spans="2:18" ht="14.5" thickBot="1" x14ac:dyDescent="0.35">
      <c r="B8" s="80"/>
      <c r="C8" s="3" t="s">
        <v>70</v>
      </c>
      <c r="D8" s="3"/>
      <c r="E8" s="177"/>
      <c r="F8" s="178"/>
      <c r="G8" s="178"/>
      <c r="H8" s="179"/>
      <c r="I8" s="3" t="s">
        <v>89</v>
      </c>
      <c r="J8" s="180"/>
      <c r="K8" s="181"/>
      <c r="L8" s="181"/>
      <c r="M8" s="181"/>
      <c r="N8" s="182"/>
      <c r="O8" s="125" t="s">
        <v>205</v>
      </c>
      <c r="P8" s="183"/>
      <c r="Q8" s="184"/>
      <c r="R8" s="123"/>
    </row>
    <row r="9" spans="2:18" ht="14" x14ac:dyDescent="0.3">
      <c r="B9" s="80"/>
      <c r="C9" s="3"/>
      <c r="D9" s="3"/>
      <c r="E9" s="3"/>
      <c r="F9" s="3"/>
      <c r="G9" s="3"/>
      <c r="H9" s="3"/>
      <c r="I9" s="3"/>
      <c r="J9" s="3"/>
      <c r="K9" s="3"/>
      <c r="L9" s="3"/>
      <c r="M9" s="133">
        <f ca="1">TODAY()</f>
        <v>45828</v>
      </c>
      <c r="N9" s="6">
        <f ca="1">YEAR(M9)</f>
        <v>2025</v>
      </c>
      <c r="O9" s="156"/>
      <c r="P9" s="156"/>
      <c r="Q9" s="156"/>
      <c r="R9" s="157"/>
    </row>
    <row r="10" spans="2:18" ht="15.75" customHeight="1" x14ac:dyDescent="0.35">
      <c r="B10" s="80"/>
      <c r="C10" s="132" t="s">
        <v>94</v>
      </c>
      <c r="D10" s="3"/>
      <c r="E10" s="3"/>
      <c r="F10" s="3"/>
      <c r="G10" s="3"/>
      <c r="H10" s="3"/>
      <c r="I10" s="3"/>
      <c r="J10" s="3"/>
      <c r="K10" s="175" t="s">
        <v>134</v>
      </c>
      <c r="L10" s="175"/>
      <c r="M10" s="175"/>
      <c r="N10" s="175"/>
      <c r="O10" s="175"/>
      <c r="P10" s="175"/>
      <c r="Q10" s="175"/>
      <c r="R10" s="157"/>
    </row>
    <row r="11" spans="2:18" ht="15.75" customHeight="1" x14ac:dyDescent="0.35">
      <c r="B11" s="80"/>
      <c r="C11" s="3" t="s">
        <v>95</v>
      </c>
      <c r="D11" s="126"/>
      <c r="E11" s="126"/>
      <c r="F11" s="126"/>
      <c r="G11" s="126"/>
      <c r="H11" s="126"/>
      <c r="I11" s="126"/>
      <c r="J11" s="3"/>
      <c r="K11" s="175"/>
      <c r="L11" s="175"/>
      <c r="M11" s="175"/>
      <c r="N11" s="175"/>
      <c r="O11" s="175"/>
      <c r="P11" s="175"/>
      <c r="Q11" s="175"/>
      <c r="R11" s="123"/>
    </row>
    <row r="12" spans="2:18" ht="15" customHeight="1" x14ac:dyDescent="0.3">
      <c r="B12" s="80"/>
      <c r="C12" s="174" t="s">
        <v>92</v>
      </c>
      <c r="D12" s="174"/>
      <c r="E12" s="174"/>
      <c r="F12" s="174"/>
      <c r="G12" s="174"/>
      <c r="H12" s="3"/>
      <c r="I12" s="3"/>
      <c r="J12" s="3"/>
      <c r="K12" s="176" t="s">
        <v>153</v>
      </c>
      <c r="L12" s="176"/>
      <c r="M12" s="176"/>
      <c r="N12" s="176"/>
      <c r="O12" s="176"/>
      <c r="P12" s="176"/>
      <c r="Q12" s="176"/>
      <c r="R12" s="123"/>
    </row>
    <row r="13" spans="2:18" ht="15.75" customHeight="1" x14ac:dyDescent="0.3">
      <c r="B13" s="80"/>
      <c r="C13" s="174"/>
      <c r="D13" s="174"/>
      <c r="E13" s="174"/>
      <c r="F13" s="174"/>
      <c r="G13" s="174"/>
      <c r="H13" s="3"/>
      <c r="I13" s="3"/>
      <c r="J13" s="3"/>
      <c r="K13" s="176"/>
      <c r="L13" s="176"/>
      <c r="M13" s="176"/>
      <c r="N13" s="176"/>
      <c r="O13" s="176"/>
      <c r="P13" s="176"/>
      <c r="Q13" s="176"/>
      <c r="R13" s="123"/>
    </row>
    <row r="14" spans="2:18" ht="14" x14ac:dyDescent="0.3">
      <c r="B14" s="80"/>
      <c r="C14" s="3" t="s">
        <v>96</v>
      </c>
      <c r="D14" s="3"/>
      <c r="E14" s="3"/>
      <c r="F14" s="3"/>
      <c r="G14" s="3"/>
      <c r="H14" s="3"/>
      <c r="I14" s="3"/>
      <c r="J14" s="3"/>
      <c r="K14" s="176"/>
      <c r="L14" s="176"/>
      <c r="M14" s="176"/>
      <c r="N14" s="176"/>
      <c r="O14" s="176"/>
      <c r="P14" s="176"/>
      <c r="Q14" s="176"/>
      <c r="R14" s="123"/>
    </row>
    <row r="15" spans="2:18" ht="15" customHeight="1" x14ac:dyDescent="0.3">
      <c r="B15" s="80"/>
      <c r="C15" s="169" t="s">
        <v>93</v>
      </c>
      <c r="D15" s="169"/>
      <c r="E15" s="169"/>
      <c r="F15" s="169"/>
      <c r="G15" s="169"/>
      <c r="H15" s="3"/>
      <c r="I15" s="3"/>
      <c r="J15" s="3"/>
      <c r="K15" s="176"/>
      <c r="L15" s="176"/>
      <c r="M15" s="176"/>
      <c r="N15" s="176"/>
      <c r="O15" s="176"/>
      <c r="P15" s="176"/>
      <c r="Q15" s="176"/>
      <c r="R15" s="123"/>
    </row>
    <row r="16" spans="2:18" ht="15.75" customHeight="1" x14ac:dyDescent="0.3">
      <c r="B16" s="80"/>
      <c r="C16" s="169"/>
      <c r="D16" s="169"/>
      <c r="E16" s="169"/>
      <c r="F16" s="169"/>
      <c r="G16" s="169"/>
      <c r="H16" s="3"/>
      <c r="I16" s="3"/>
      <c r="J16" s="3"/>
      <c r="K16" s="176"/>
      <c r="L16" s="176"/>
      <c r="M16" s="176"/>
      <c r="N16" s="176"/>
      <c r="O16" s="176"/>
      <c r="P16" s="176"/>
      <c r="Q16" s="176"/>
      <c r="R16" s="123"/>
    </row>
    <row r="17" spans="2:18" ht="15.75" customHeight="1" x14ac:dyDescent="0.3">
      <c r="B17" s="80"/>
      <c r="C17" s="170" t="s">
        <v>97</v>
      </c>
      <c r="D17" s="170"/>
      <c r="E17" s="170"/>
      <c r="F17" s="170"/>
      <c r="G17" s="170"/>
      <c r="H17" s="3"/>
      <c r="I17" s="3"/>
      <c r="J17" s="3"/>
      <c r="K17" s="176"/>
      <c r="L17" s="176"/>
      <c r="M17" s="176"/>
      <c r="N17" s="176"/>
      <c r="O17" s="176"/>
      <c r="P17" s="176"/>
      <c r="Q17" s="176"/>
      <c r="R17" s="123"/>
    </row>
    <row r="18" spans="2:18" ht="15.75" customHeight="1" x14ac:dyDescent="0.3">
      <c r="B18" s="80"/>
      <c r="C18" s="3" t="s">
        <v>99</v>
      </c>
      <c r="D18" s="3"/>
      <c r="E18" s="3"/>
      <c r="F18" s="3"/>
      <c r="G18" s="3"/>
      <c r="H18" s="3"/>
      <c r="I18" s="3"/>
      <c r="J18" s="3"/>
      <c r="K18" s="176"/>
      <c r="L18" s="176"/>
      <c r="M18" s="176"/>
      <c r="N18" s="176"/>
      <c r="O18" s="176"/>
      <c r="P18" s="176"/>
      <c r="Q18" s="176"/>
      <c r="R18" s="123"/>
    </row>
    <row r="19" spans="2:18" ht="15.75" customHeight="1" x14ac:dyDescent="0.3">
      <c r="B19" s="80"/>
      <c r="C19" s="169" t="s">
        <v>100</v>
      </c>
      <c r="D19" s="169"/>
      <c r="E19" s="169"/>
      <c r="F19" s="169"/>
      <c r="G19" s="169"/>
      <c r="H19" s="3"/>
      <c r="I19" s="3"/>
      <c r="J19" s="3"/>
      <c r="K19" s="176"/>
      <c r="L19" s="176"/>
      <c r="M19" s="176"/>
      <c r="N19" s="176"/>
      <c r="O19" s="176"/>
      <c r="P19" s="176"/>
      <c r="Q19" s="176"/>
      <c r="R19" s="123"/>
    </row>
    <row r="20" spans="2:18" ht="15.75" customHeight="1" x14ac:dyDescent="0.3">
      <c r="B20" s="80"/>
      <c r="C20" s="169"/>
      <c r="D20" s="169"/>
      <c r="E20" s="169"/>
      <c r="F20" s="169"/>
      <c r="G20" s="169"/>
      <c r="H20" s="3"/>
      <c r="I20" s="3"/>
      <c r="J20" s="3"/>
      <c r="K20" s="176"/>
      <c r="L20" s="176"/>
      <c r="M20" s="176"/>
      <c r="N20" s="176"/>
      <c r="O20" s="176"/>
      <c r="P20" s="176"/>
      <c r="Q20" s="176"/>
      <c r="R20" s="123"/>
    </row>
    <row r="21" spans="2:18" ht="15" customHeight="1" x14ac:dyDescent="0.3">
      <c r="B21" s="80"/>
      <c r="C21" s="171" t="s">
        <v>101</v>
      </c>
      <c r="D21" s="171"/>
      <c r="E21" s="171"/>
      <c r="F21" s="171"/>
      <c r="G21" s="142"/>
      <c r="H21" s="3"/>
      <c r="I21" s="3"/>
      <c r="J21" s="3"/>
      <c r="K21" s="176"/>
      <c r="L21" s="176"/>
      <c r="M21" s="176"/>
      <c r="N21" s="176"/>
      <c r="O21" s="176"/>
      <c r="P21" s="176"/>
      <c r="Q21" s="176"/>
      <c r="R21" s="123"/>
    </row>
    <row r="22" spans="2:18" ht="15.75" customHeight="1" x14ac:dyDescent="0.3">
      <c r="B22" s="80"/>
      <c r="C22" s="169" t="s">
        <v>194</v>
      </c>
      <c r="D22" s="169"/>
      <c r="E22" s="169"/>
      <c r="F22" s="169"/>
      <c r="G22" s="169"/>
      <c r="H22" s="3"/>
      <c r="I22" s="3"/>
      <c r="J22" s="3"/>
      <c r="K22" s="176"/>
      <c r="L22" s="176"/>
      <c r="M22" s="176"/>
      <c r="N22" s="176"/>
      <c r="O22" s="176"/>
      <c r="P22" s="176"/>
      <c r="Q22" s="176"/>
      <c r="R22" s="123"/>
    </row>
    <row r="23" spans="2:18" ht="21" customHeight="1" x14ac:dyDescent="0.3">
      <c r="B23" s="80"/>
      <c r="C23" s="169"/>
      <c r="D23" s="169"/>
      <c r="E23" s="169"/>
      <c r="F23" s="169"/>
      <c r="G23" s="169"/>
      <c r="H23" s="3"/>
      <c r="I23" s="3"/>
      <c r="J23" s="3"/>
      <c r="K23" s="172" t="s">
        <v>135</v>
      </c>
      <c r="L23" s="172"/>
      <c r="M23" s="172"/>
      <c r="N23" s="172"/>
      <c r="O23" s="172"/>
      <c r="P23" s="172"/>
      <c r="Q23" s="172"/>
      <c r="R23" s="123"/>
    </row>
    <row r="24" spans="2:18" ht="14" x14ac:dyDescent="0.3">
      <c r="B24" s="80"/>
      <c r="C24" s="169"/>
      <c r="D24" s="169"/>
      <c r="E24" s="169"/>
      <c r="F24" s="169"/>
      <c r="G24" s="169"/>
      <c r="H24" s="3"/>
      <c r="I24" s="3"/>
      <c r="J24" s="3"/>
      <c r="K24" s="172"/>
      <c r="L24" s="172"/>
      <c r="M24" s="172"/>
      <c r="N24" s="172"/>
      <c r="O24" s="172"/>
      <c r="P24" s="172"/>
      <c r="Q24" s="172"/>
      <c r="R24" s="123"/>
    </row>
    <row r="25" spans="2:18" ht="14" x14ac:dyDescent="0.3">
      <c r="B25" s="80"/>
      <c r="C25" s="169"/>
      <c r="D25" s="169"/>
      <c r="E25" s="169"/>
      <c r="F25" s="169"/>
      <c r="G25" s="169"/>
      <c r="H25" s="3"/>
      <c r="I25" s="3"/>
      <c r="J25" s="3"/>
      <c r="K25" s="172"/>
      <c r="L25" s="172"/>
      <c r="M25" s="172"/>
      <c r="N25" s="172"/>
      <c r="O25" s="172"/>
      <c r="P25" s="172"/>
      <c r="Q25" s="172"/>
      <c r="R25" s="123"/>
    </row>
    <row r="26" spans="2:18" ht="14.5" thickBot="1" x14ac:dyDescent="0.35">
      <c r="B26" s="81"/>
      <c r="C26" s="127"/>
      <c r="D26" s="127"/>
      <c r="E26" s="127"/>
      <c r="F26" s="127"/>
      <c r="G26" s="127"/>
      <c r="H26" s="127"/>
      <c r="I26" s="127"/>
      <c r="J26" s="127"/>
      <c r="K26" s="127"/>
      <c r="L26" s="159"/>
      <c r="M26" s="127"/>
      <c r="N26" s="127"/>
      <c r="O26" s="127"/>
      <c r="P26" s="127"/>
      <c r="Q26" s="127"/>
      <c r="R26" s="128"/>
    </row>
    <row r="27" spans="2:18" ht="14" x14ac:dyDescent="0.3">
      <c r="B27" s="3"/>
      <c r="L27" s="160"/>
    </row>
    <row r="28" spans="2:18" ht="14" x14ac:dyDescent="0.3">
      <c r="B28" s="3"/>
    </row>
    <row r="29" spans="2:18" ht="14" hidden="1" x14ac:dyDescent="0.3">
      <c r="B29" s="3"/>
    </row>
    <row r="30" spans="2:18" ht="14" hidden="1" x14ac:dyDescent="0.3">
      <c r="B30" s="3"/>
    </row>
    <row r="31" spans="2:18" ht="14" hidden="1" x14ac:dyDescent="0.3">
      <c r="B31" s="3"/>
    </row>
    <row r="32" spans="2:18" ht="14" hidden="1" x14ac:dyDescent="0.3">
      <c r="B32" s="3"/>
    </row>
    <row r="33" ht="14" hidden="1" x14ac:dyDescent="0.3"/>
    <row r="34" ht="14" hidden="1" x14ac:dyDescent="0.3"/>
    <row r="35" ht="14" hidden="1" x14ac:dyDescent="0.3"/>
    <row r="36" ht="14" hidden="1" x14ac:dyDescent="0.3"/>
    <row r="37" ht="14" hidden="1" x14ac:dyDescent="0.3"/>
    <row r="38" ht="14" hidden="1" x14ac:dyDescent="0.3"/>
    <row r="39" ht="14" hidden="1" x14ac:dyDescent="0.3"/>
    <row r="40" ht="14" hidden="1" x14ac:dyDescent="0.3"/>
    <row r="41" ht="14" hidden="1" x14ac:dyDescent="0.3"/>
    <row r="42" ht="14" hidden="1" x14ac:dyDescent="0.3"/>
    <row r="43" ht="14" hidden="1" x14ac:dyDescent="0.3"/>
    <row r="44" ht="14" hidden="1" x14ac:dyDescent="0.3"/>
    <row r="45" ht="14" hidden="1" x14ac:dyDescent="0.3"/>
    <row r="46" ht="14" hidden="1" x14ac:dyDescent="0.3"/>
    <row r="47" ht="14" hidden="1" x14ac:dyDescent="0.3"/>
    <row r="48" ht="14" hidden="1" x14ac:dyDescent="0.3"/>
    <row r="49" ht="14" hidden="1" x14ac:dyDescent="0.3"/>
    <row r="50" ht="14" hidden="1" x14ac:dyDescent="0.3"/>
    <row r="51" ht="14" hidden="1" x14ac:dyDescent="0.3"/>
    <row r="52" ht="14" hidden="1" x14ac:dyDescent="0.3"/>
    <row r="53" ht="14" hidden="1" x14ac:dyDescent="0.3"/>
    <row r="54" ht="14" hidden="1" x14ac:dyDescent="0.3"/>
    <row r="55" ht="14" hidden="1" x14ac:dyDescent="0.3"/>
    <row r="56" ht="14" hidden="1" x14ac:dyDescent="0.3"/>
    <row r="57" ht="14" hidden="1" x14ac:dyDescent="0.3"/>
    <row r="58" ht="14" hidden="1" x14ac:dyDescent="0.3"/>
    <row r="59" ht="14" hidden="1" x14ac:dyDescent="0.3"/>
    <row r="60" ht="14" hidden="1" x14ac:dyDescent="0.3"/>
    <row r="61" ht="14" hidden="1" x14ac:dyDescent="0.3"/>
    <row r="62" ht="14" hidden="1" x14ac:dyDescent="0.3"/>
    <row r="63" ht="14" hidden="1" x14ac:dyDescent="0.3"/>
    <row r="64" ht="14" hidden="1" x14ac:dyDescent="0.3"/>
    <row r="65" ht="14" hidden="1" x14ac:dyDescent="0.3"/>
    <row r="66" ht="14" hidden="1" x14ac:dyDescent="0.3"/>
    <row r="67" ht="14" hidden="1" x14ac:dyDescent="0.3"/>
    <row r="68" ht="14" hidden="1" x14ac:dyDescent="0.3"/>
    <row r="69" ht="15" hidden="1" customHeight="1" x14ac:dyDescent="0.3"/>
    <row r="70" ht="15" hidden="1" customHeight="1" x14ac:dyDescent="0.3"/>
    <row r="71" ht="15" hidden="1" customHeight="1" x14ac:dyDescent="0.3"/>
    <row r="72" ht="15" hidden="1" customHeight="1" x14ac:dyDescent="0.3"/>
    <row r="73" ht="15" hidden="1" customHeight="1" x14ac:dyDescent="0.3"/>
    <row r="74" ht="15" hidden="1" customHeight="1" x14ac:dyDescent="0.3"/>
    <row r="75" ht="15" hidden="1" customHeight="1" x14ac:dyDescent="0.3"/>
    <row r="76" ht="15" hidden="1" customHeight="1" x14ac:dyDescent="0.3"/>
    <row r="77" ht="15" hidden="1" customHeight="1" x14ac:dyDescent="0.3"/>
    <row r="78" ht="15" hidden="1" customHeight="1" x14ac:dyDescent="0.3"/>
    <row r="79" ht="15" hidden="1" customHeight="1" x14ac:dyDescent="0.3"/>
    <row r="80"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sheetData>
  <sheetProtection algorithmName="SHA-512" hashValue="qe1PDn+SgHp2EazL1ASGLu/sPI5H00GLrbKjycnGDwygu427coEmfy6c25bflG/5oq1DipWYhu0eihkG6XuPEg==" saltValue="wtgU9l59hv9jGh3hRq4WrA==" spinCount="100000" sheet="1" selectLockedCells="1"/>
  <mergeCells count="14">
    <mergeCell ref="P7:Q7"/>
    <mergeCell ref="C12:G13"/>
    <mergeCell ref="K10:Q11"/>
    <mergeCell ref="K12:Q22"/>
    <mergeCell ref="E8:H8"/>
    <mergeCell ref="J8:N8"/>
    <mergeCell ref="P8:Q8"/>
    <mergeCell ref="C15:G16"/>
    <mergeCell ref="C19:G20"/>
    <mergeCell ref="C24:G25"/>
    <mergeCell ref="C17:G17"/>
    <mergeCell ref="C21:F21"/>
    <mergeCell ref="C22:G23"/>
    <mergeCell ref="K23:Q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0"/>
  <sheetViews>
    <sheetView showGridLines="0" showRowColHeaders="0" topLeftCell="A9" zoomScale="130" zoomScaleNormal="130" workbookViewId="0">
      <selection activeCell="D12" sqref="D12"/>
    </sheetView>
  </sheetViews>
  <sheetFormatPr defaultColWidth="0" defaultRowHeight="14" zeroHeight="1" x14ac:dyDescent="0.3"/>
  <cols>
    <col min="1" max="2" width="9.1796875" customWidth="1"/>
    <col min="3" max="3" width="27" customWidth="1"/>
    <col min="4" max="4" width="25.453125" customWidth="1"/>
    <col min="5" max="5" width="26.81640625" hidden="1" customWidth="1"/>
    <col min="6" max="6" width="22.1796875" bestFit="1" customWidth="1"/>
    <col min="7" max="7" width="16.1796875" customWidth="1"/>
    <col min="8" max="8" width="10.81640625" style="2" hidden="1" customWidth="1"/>
    <col min="9" max="9" width="18.1796875" customWidth="1"/>
    <col min="10" max="10" width="15.81640625" customWidth="1"/>
    <col min="11" max="11" width="11.54296875" bestFit="1" customWidth="1"/>
    <col min="12" max="12" width="9.1796875" customWidth="1"/>
    <col min="13" max="16" width="0" hidden="1" customWidth="1"/>
    <col min="17" max="16384" width="9.1796875" hidden="1"/>
  </cols>
  <sheetData>
    <row r="1" spans="2:11" x14ac:dyDescent="0.3"/>
    <row r="2" spans="2:11" ht="14.5" thickBot="1" x14ac:dyDescent="0.35"/>
    <row r="3" spans="2:11" x14ac:dyDescent="0.3">
      <c r="B3" s="75"/>
      <c r="C3" s="76"/>
      <c r="D3" s="77"/>
      <c r="E3" s="77"/>
      <c r="F3" s="77"/>
      <c r="G3" s="77"/>
      <c r="H3" s="78"/>
      <c r="I3" s="77"/>
      <c r="J3" s="77"/>
      <c r="K3" s="79"/>
    </row>
    <row r="4" spans="2:11" x14ac:dyDescent="0.3">
      <c r="B4" s="80"/>
      <c r="C4" s="3"/>
      <c r="D4" s="3"/>
      <c r="E4" s="3"/>
      <c r="F4" s="3"/>
      <c r="G4" s="3"/>
      <c r="H4" s="4"/>
      <c r="I4" s="3"/>
      <c r="J4" s="3"/>
      <c r="K4" s="92"/>
    </row>
    <row r="5" spans="2:11" ht="15.5" x14ac:dyDescent="0.35">
      <c r="B5" s="80"/>
      <c r="C5" s="93" t="s">
        <v>136</v>
      </c>
      <c r="D5" s="3"/>
      <c r="E5" s="3"/>
      <c r="F5" s="3"/>
      <c r="G5" s="3"/>
      <c r="H5" s="4"/>
      <c r="I5" s="3"/>
      <c r="J5" s="3"/>
      <c r="K5" s="92"/>
    </row>
    <row r="6" spans="2:11" x14ac:dyDescent="0.3">
      <c r="B6" s="80"/>
      <c r="C6" s="187" t="s">
        <v>189</v>
      </c>
      <c r="D6" s="187"/>
      <c r="E6" s="187"/>
      <c r="F6" s="187"/>
      <c r="G6" s="187"/>
      <c r="H6" s="187"/>
      <c r="I6" s="187"/>
      <c r="J6" s="74"/>
      <c r="K6" s="92"/>
    </row>
    <row r="7" spans="2:11" x14ac:dyDescent="0.3">
      <c r="B7" s="80"/>
      <c r="C7" s="187"/>
      <c r="D7" s="187"/>
      <c r="E7" s="187"/>
      <c r="F7" s="187"/>
      <c r="G7" s="187"/>
      <c r="H7" s="187"/>
      <c r="I7" s="187"/>
      <c r="J7" s="74"/>
      <c r="K7" s="92"/>
    </row>
    <row r="8" spans="2:11" ht="19.5" customHeight="1" x14ac:dyDescent="0.3">
      <c r="B8" s="80"/>
      <c r="C8" s="187"/>
      <c r="D8" s="187"/>
      <c r="E8" s="187"/>
      <c r="F8" s="187"/>
      <c r="G8" s="187"/>
      <c r="H8" s="187"/>
      <c r="I8" s="187"/>
      <c r="J8" s="74"/>
      <c r="K8" s="92"/>
    </row>
    <row r="9" spans="2:11" ht="14.5" thickBot="1" x14ac:dyDescent="0.35">
      <c r="B9" s="80"/>
      <c r="C9" s="5"/>
      <c r="D9" s="5"/>
      <c r="E9" s="5"/>
      <c r="F9" s="5"/>
      <c r="G9" s="5"/>
      <c r="H9" s="5"/>
      <c r="I9" s="5"/>
      <c r="J9" s="5"/>
      <c r="K9" s="92"/>
    </row>
    <row r="10" spans="2:11" ht="15" customHeight="1" thickBot="1" x14ac:dyDescent="0.35">
      <c r="B10" s="80"/>
      <c r="C10" s="193" t="s">
        <v>30</v>
      </c>
      <c r="D10" s="194"/>
      <c r="E10" s="194"/>
      <c r="F10" s="194"/>
      <c r="G10" s="195"/>
      <c r="H10" s="5"/>
      <c r="I10" s="5"/>
      <c r="J10" s="5"/>
      <c r="K10" s="92"/>
    </row>
    <row r="11" spans="2:11" ht="14.5" thickBot="1" x14ac:dyDescent="0.35">
      <c r="B11" s="80"/>
      <c r="C11" s="3"/>
      <c r="D11" s="3"/>
      <c r="E11" s="3"/>
      <c r="F11" s="3"/>
      <c r="G11" s="3"/>
      <c r="H11" s="4"/>
      <c r="I11" s="94" t="s">
        <v>88</v>
      </c>
      <c r="J11" s="14"/>
      <c r="K11" s="92"/>
    </row>
    <row r="12" spans="2:11" x14ac:dyDescent="0.3">
      <c r="B12" s="80"/>
      <c r="C12" s="95" t="s">
        <v>1</v>
      </c>
      <c r="D12" s="154"/>
      <c r="E12" s="3"/>
      <c r="F12" s="4"/>
      <c r="G12" s="96"/>
      <c r="H12" s="4"/>
      <c r="I12" s="14"/>
      <c r="J12" s="14"/>
      <c r="K12" s="92"/>
    </row>
    <row r="13" spans="2:11" x14ac:dyDescent="0.3">
      <c r="B13" s="80"/>
      <c r="C13" s="97" t="s">
        <v>0</v>
      </c>
      <c r="D13" s="166">
        <v>1000</v>
      </c>
      <c r="E13" s="3"/>
      <c r="F13" s="3"/>
      <c r="G13" s="98"/>
      <c r="H13" s="4"/>
      <c r="I13" s="7"/>
      <c r="J13" s="7"/>
      <c r="K13" s="92"/>
    </row>
    <row r="14" spans="2:11" x14ac:dyDescent="0.3">
      <c r="B14" s="80"/>
      <c r="C14" s="99" t="s">
        <v>34</v>
      </c>
      <c r="D14" s="82"/>
      <c r="E14" s="3"/>
      <c r="F14" s="100"/>
      <c r="G14" s="96"/>
      <c r="H14" s="4"/>
      <c r="I14" s="7"/>
      <c r="J14" s="7"/>
      <c r="K14" s="92"/>
    </row>
    <row r="15" spans="2:11" ht="14.5" thickBot="1" x14ac:dyDescent="0.35">
      <c r="B15" s="80"/>
      <c r="C15" s="101" t="s">
        <v>87</v>
      </c>
      <c r="D15" s="83"/>
      <c r="E15" s="3"/>
      <c r="F15" s="3"/>
      <c r="G15" s="102"/>
      <c r="H15" s="4"/>
      <c r="I15" s="7"/>
      <c r="J15" s="7"/>
      <c r="K15" s="92"/>
    </row>
    <row r="16" spans="2:11" ht="14.5" thickBot="1" x14ac:dyDescent="0.35">
      <c r="B16" s="80"/>
      <c r="C16" s="6"/>
      <c r="D16" s="10"/>
      <c r="E16" s="3"/>
      <c r="F16" s="3"/>
      <c r="G16" s="3"/>
      <c r="H16" s="4"/>
      <c r="I16" s="147"/>
      <c r="J16" s="7"/>
      <c r="K16" s="92"/>
    </row>
    <row r="17" spans="2:11" ht="14.5" thickBot="1" x14ac:dyDescent="0.35">
      <c r="B17" s="80"/>
      <c r="C17" s="190" t="s">
        <v>150</v>
      </c>
      <c r="D17" s="191"/>
      <c r="E17" s="191"/>
      <c r="F17" s="191"/>
      <c r="G17" s="192"/>
      <c r="H17" s="4"/>
      <c r="I17" s="7"/>
      <c r="J17" s="7"/>
      <c r="K17" s="92"/>
    </row>
    <row r="18" spans="2:11" ht="14.5" thickBot="1" x14ac:dyDescent="0.35">
      <c r="B18" s="80"/>
      <c r="C18" s="151"/>
      <c r="D18" s="151"/>
      <c r="E18" s="151"/>
      <c r="F18" s="152"/>
      <c r="G18" s="152"/>
      <c r="H18" s="4"/>
      <c r="I18" s="7"/>
      <c r="J18" s="7"/>
      <c r="K18" s="92"/>
    </row>
    <row r="19" spans="2:11" ht="14.5" thickBot="1" x14ac:dyDescent="0.35">
      <c r="B19" s="80"/>
      <c r="C19" s="153" t="s">
        <v>130</v>
      </c>
      <c r="D19" s="155"/>
      <c r="E19" s="151"/>
      <c r="F19" s="200" t="str">
        <f>IF(A_ttl_pf&gt;104,"The tool can only be used where the number of policy funds is 104 or below. To continue to use the tool, either reduce the number of years or policy funds per year","")</f>
        <v/>
      </c>
      <c r="G19" s="200"/>
      <c r="H19" s="200"/>
      <c r="I19" s="200"/>
      <c r="J19" s="7"/>
      <c r="K19" s="92"/>
    </row>
    <row r="20" spans="2:11" ht="15.75" customHeight="1" thickBot="1" x14ac:dyDescent="0.35">
      <c r="B20" s="80"/>
      <c r="C20" s="198" t="str">
        <f>IF(AND(B_amt_reqd&lt;&gt;"",A_no.of_yrs&lt;&gt;""),"You have completed options A &amp; B. please remove one option","")</f>
        <v/>
      </c>
      <c r="D20" s="197"/>
      <c r="E20" s="130"/>
      <c r="F20" s="199"/>
      <c r="G20" s="199"/>
      <c r="H20" s="199"/>
      <c r="I20" s="199"/>
      <c r="J20" s="8"/>
      <c r="K20" s="92"/>
    </row>
    <row r="21" spans="2:11" ht="30" customHeight="1" x14ac:dyDescent="0.3">
      <c r="B21" s="80"/>
      <c r="C21" s="188" t="s">
        <v>98</v>
      </c>
      <c r="D21" s="103" t="s">
        <v>2</v>
      </c>
      <c r="E21" s="104"/>
      <c r="F21" s="105" t="s">
        <v>144</v>
      </c>
      <c r="G21" s="106" t="s">
        <v>145</v>
      </c>
      <c r="H21" s="107"/>
      <c r="I21" s="108" t="s">
        <v>146</v>
      </c>
      <c r="J21" s="109"/>
      <c r="K21" s="92"/>
    </row>
    <row r="22" spans="2:11" ht="15.75" customHeight="1" thickBot="1" x14ac:dyDescent="0.35">
      <c r="B22" s="80"/>
      <c r="C22" s="189"/>
      <c r="D22" s="84"/>
      <c r="E22" s="110"/>
      <c r="F22" s="85">
        <v>4</v>
      </c>
      <c r="G22" s="146">
        <f>IFERROR(IF(A_no.of_yrs&lt;&gt;"",(Investment/Number_of_pols)*'Initial schedule - to print'!C16,0),0)</f>
        <v>0</v>
      </c>
      <c r="H22" s="87"/>
      <c r="I22" s="88">
        <f>IFERROR(A_val_each_pf*A_no.pf_per_yr,0)</f>
        <v>0</v>
      </c>
      <c r="J22" s="111">
        <f>A_no.pf_per_yr*A_no.of_yrs</f>
        <v>0</v>
      </c>
      <c r="K22" s="112"/>
    </row>
    <row r="23" spans="2:11" ht="15.75" customHeight="1" x14ac:dyDescent="0.3">
      <c r="B23" s="80"/>
      <c r="C23" s="120"/>
      <c r="D23" s="129"/>
      <c r="E23" s="121"/>
      <c r="F23" s="148"/>
      <c r="G23" s="122"/>
      <c r="H23" s="121"/>
      <c r="I23" s="122"/>
      <c r="J23" s="111"/>
      <c r="K23" s="112"/>
    </row>
    <row r="24" spans="2:11" ht="33" customHeight="1" x14ac:dyDescent="0.3">
      <c r="B24" s="80"/>
      <c r="C24" s="9" t="s">
        <v>3</v>
      </c>
      <c r="D24" s="196" t="str">
        <f>IFERROR(IF((Number_of_pols/A_no.of_yrs)&lt;A_no.pf_per_yr,"Insufficient policies to support this for the number of years entered",""),"")</f>
        <v/>
      </c>
      <c r="E24" s="196"/>
      <c r="F24" s="196"/>
      <c r="G24" s="196"/>
      <c r="H24" s="4"/>
      <c r="I24" s="8"/>
      <c r="J24" s="150"/>
      <c r="K24" s="92"/>
    </row>
    <row r="25" spans="2:11" ht="18.75" customHeight="1" thickBot="1" x14ac:dyDescent="0.35">
      <c r="B25" s="80"/>
      <c r="C25" s="197" t="str">
        <f>IF(AND(B_amt_reqd&lt;&gt;"",A_no.of_yrs&lt;&gt;""),"You have completed options A &amp; B. please remove one option","")</f>
        <v/>
      </c>
      <c r="D25" s="197"/>
      <c r="E25" s="113"/>
      <c r="F25" s="199" t="str">
        <f>IF(B_ttl_pf&gt;104,"This tool can only be used where the number of policy funds is 104 or below. To continue to use the tool, reduce the number of policy funds per year","")</f>
        <v/>
      </c>
      <c r="G25" s="199"/>
      <c r="H25" s="199"/>
      <c r="I25" s="199"/>
      <c r="J25" s="150"/>
      <c r="K25" s="92"/>
    </row>
    <row r="26" spans="2:11" ht="30" customHeight="1" x14ac:dyDescent="0.3">
      <c r="B26" s="80"/>
      <c r="C26" s="188" t="s">
        <v>204</v>
      </c>
      <c r="D26" s="103" t="s">
        <v>147</v>
      </c>
      <c r="E26" s="104"/>
      <c r="F26" s="105" t="s">
        <v>144</v>
      </c>
      <c r="G26" s="106" t="s">
        <v>145</v>
      </c>
      <c r="H26" s="107"/>
      <c r="I26" s="114" t="s">
        <v>2</v>
      </c>
      <c r="J26" s="150"/>
      <c r="K26" s="92"/>
    </row>
    <row r="27" spans="2:11" ht="15.75" customHeight="1" thickBot="1" x14ac:dyDescent="0.35">
      <c r="B27" s="80"/>
      <c r="C27" s="189"/>
      <c r="D27" s="86"/>
      <c r="E27" s="110"/>
      <c r="F27" s="85">
        <v>4</v>
      </c>
      <c r="G27" s="146">
        <f>IFERROR(IF(B_amt_reqd&lt;&gt;"",(Investment/Number_of_pols)*'Initial schedule - to print'!C16,0),0)</f>
        <v>0</v>
      </c>
      <c r="H27" s="87"/>
      <c r="I27" s="115">
        <f>IF(B_amt_reqd="",0,ROUNDDOWN((Investment/B_amt_reqd),0))</f>
        <v>0</v>
      </c>
      <c r="J27" s="111">
        <f>IF(B_amt_reqd="",0,B_no.of_pf_yr*B_no.of_yrs)</f>
        <v>0</v>
      </c>
      <c r="K27" s="92"/>
    </row>
    <row r="28" spans="2:11" x14ac:dyDescent="0.3">
      <c r="B28" s="80"/>
      <c r="C28" s="116"/>
      <c r="D28" s="3"/>
      <c r="E28" s="3"/>
      <c r="F28" s="148"/>
      <c r="G28" s="3"/>
      <c r="H28" s="4"/>
      <c r="I28" s="3"/>
      <c r="J28" s="6"/>
      <c r="K28" s="92"/>
    </row>
    <row r="29" spans="2:11" ht="30" customHeight="1" x14ac:dyDescent="0.3">
      <c r="B29" s="80"/>
      <c r="C29" s="185" t="s">
        <v>148</v>
      </c>
      <c r="D29" s="185"/>
      <c r="E29" s="185"/>
      <c r="F29" s="185"/>
      <c r="G29" s="185"/>
      <c r="H29" s="185"/>
      <c r="I29" s="185"/>
      <c r="J29" s="117"/>
      <c r="K29" s="92"/>
    </row>
    <row r="30" spans="2:11" ht="15" customHeight="1" x14ac:dyDescent="0.3">
      <c r="B30" s="80"/>
      <c r="C30" s="185" t="s">
        <v>149</v>
      </c>
      <c r="D30" s="185"/>
      <c r="E30" s="185"/>
      <c r="F30" s="185"/>
      <c r="G30" s="185"/>
      <c r="H30" s="185"/>
      <c r="I30" s="185"/>
      <c r="J30" s="117"/>
      <c r="K30" s="92"/>
    </row>
    <row r="31" spans="2:11" x14ac:dyDescent="0.3">
      <c r="B31" s="80"/>
      <c r="C31" s="185"/>
      <c r="D31" s="185"/>
      <c r="E31" s="185"/>
      <c r="F31" s="185"/>
      <c r="G31" s="185"/>
      <c r="H31" s="185"/>
      <c r="I31" s="185"/>
      <c r="J31" s="117"/>
      <c r="K31" s="92"/>
    </row>
    <row r="32" spans="2:11" ht="15" customHeight="1" x14ac:dyDescent="0.3">
      <c r="B32" s="80"/>
      <c r="C32" s="185" t="s">
        <v>185</v>
      </c>
      <c r="D32" s="185"/>
      <c r="E32" s="185"/>
      <c r="F32" s="185"/>
      <c r="G32" s="185"/>
      <c r="H32" s="185"/>
      <c r="I32" s="185"/>
      <c r="J32" s="117"/>
      <c r="K32" s="92"/>
    </row>
    <row r="33" spans="2:11" ht="31.5" customHeight="1" thickBot="1" x14ac:dyDescent="0.35">
      <c r="B33" s="81"/>
      <c r="C33" s="186"/>
      <c r="D33" s="186"/>
      <c r="E33" s="186"/>
      <c r="F33" s="186"/>
      <c r="G33" s="186"/>
      <c r="H33" s="186"/>
      <c r="I33" s="186"/>
      <c r="J33" s="118"/>
      <c r="K33" s="119"/>
    </row>
    <row r="34" spans="2:11" x14ac:dyDescent="0.3">
      <c r="B34" s="3"/>
      <c r="C34" s="3"/>
      <c r="D34" s="3"/>
      <c r="E34" s="3"/>
      <c r="F34" s="3"/>
      <c r="G34" s="3"/>
      <c r="H34" s="4"/>
      <c r="I34" s="3"/>
      <c r="J34" s="3"/>
      <c r="K34" s="3"/>
    </row>
    <row r="35" spans="2:11" ht="15" customHeight="1" x14ac:dyDescent="0.3">
      <c r="B35" s="61"/>
      <c r="C35" s="61"/>
      <c r="D35" s="61"/>
      <c r="E35" s="61"/>
      <c r="F35" s="61"/>
      <c r="G35" s="61"/>
      <c r="H35" s="61"/>
      <c r="I35" s="61"/>
      <c r="J35" s="61"/>
      <c r="K35" s="61"/>
    </row>
    <row r="36" spans="2:11" ht="27.75" hidden="1" customHeight="1" x14ac:dyDescent="0.3">
      <c r="B36" s="61"/>
      <c r="C36" s="61"/>
      <c r="D36" s="61"/>
      <c r="E36" s="61"/>
      <c r="F36" s="61"/>
      <c r="G36" s="61"/>
      <c r="H36" s="61"/>
      <c r="I36" s="61"/>
      <c r="J36" s="61"/>
      <c r="K36" s="61"/>
    </row>
    <row r="37" spans="2:11" hidden="1" x14ac:dyDescent="0.3">
      <c r="B37" s="61"/>
      <c r="C37" s="61"/>
      <c r="D37" s="61"/>
      <c r="E37" s="61"/>
      <c r="F37" s="61"/>
      <c r="G37" s="61"/>
      <c r="H37" s="61"/>
      <c r="I37" s="61"/>
      <c r="J37" s="61"/>
      <c r="K37" s="61"/>
    </row>
    <row r="38" spans="2:11" hidden="1" x14ac:dyDescent="0.3">
      <c r="B38" s="61"/>
      <c r="C38" s="61"/>
      <c r="D38" s="61"/>
      <c r="E38" s="61"/>
      <c r="F38" s="61"/>
      <c r="G38" s="61"/>
      <c r="H38" s="61"/>
      <c r="I38" s="61"/>
      <c r="J38" s="61"/>
      <c r="K38" s="61"/>
    </row>
    <row r="39" spans="2:11" hidden="1" x14ac:dyDescent="0.3">
      <c r="B39" s="61"/>
      <c r="C39" s="61"/>
      <c r="D39" s="61"/>
      <c r="E39" s="61"/>
      <c r="F39" s="61"/>
      <c r="G39" s="61"/>
      <c r="H39" s="61"/>
      <c r="I39" s="61"/>
      <c r="J39" s="61"/>
      <c r="K39" s="61"/>
    </row>
    <row r="40" spans="2:11" hidden="1" x14ac:dyDescent="0.3">
      <c r="B40" s="61"/>
      <c r="C40" s="61"/>
      <c r="D40" s="61"/>
      <c r="E40" s="61"/>
      <c r="F40" s="61"/>
      <c r="G40" s="61"/>
      <c r="H40" s="61"/>
      <c r="I40" s="61"/>
      <c r="J40" s="61"/>
      <c r="K40" s="61"/>
    </row>
    <row r="41" spans="2:11" hidden="1" x14ac:dyDescent="0.3">
      <c r="B41" s="61"/>
      <c r="C41" s="61"/>
      <c r="D41" s="61"/>
      <c r="E41" s="61"/>
      <c r="F41" s="61"/>
      <c r="G41" s="61"/>
      <c r="H41" s="61"/>
      <c r="I41" s="61"/>
      <c r="J41" s="61"/>
      <c r="K41" s="61"/>
    </row>
    <row r="42" spans="2:11" hidden="1" x14ac:dyDescent="0.3">
      <c r="B42" s="61"/>
      <c r="C42" s="61"/>
      <c r="D42" s="61"/>
      <c r="E42" s="61"/>
      <c r="F42" s="61"/>
      <c r="G42" s="61"/>
      <c r="H42" s="61"/>
      <c r="I42" s="61"/>
      <c r="J42" s="61"/>
      <c r="K42" s="61"/>
    </row>
    <row r="43" spans="2:11" hidden="1" x14ac:dyDescent="0.3">
      <c r="B43" s="61"/>
      <c r="C43" s="61"/>
      <c r="D43" s="61"/>
      <c r="E43" s="61"/>
      <c r="F43" s="61"/>
      <c r="G43" s="61"/>
      <c r="H43" s="61"/>
      <c r="I43" s="61"/>
      <c r="J43" s="61"/>
      <c r="K43" s="61"/>
    </row>
    <row r="44" spans="2:11" hidden="1" x14ac:dyDescent="0.3">
      <c r="B44" s="61"/>
      <c r="C44" s="61"/>
      <c r="D44" s="61"/>
      <c r="E44" s="61"/>
      <c r="F44" s="61"/>
      <c r="G44" s="61"/>
      <c r="H44" s="61"/>
      <c r="I44" s="61"/>
      <c r="J44" s="61"/>
      <c r="K44" s="61"/>
    </row>
    <row r="45" spans="2:11" hidden="1" x14ac:dyDescent="0.3">
      <c r="B45" s="61"/>
      <c r="C45" s="61"/>
      <c r="D45" s="61"/>
      <c r="E45" s="61"/>
      <c r="F45" s="61"/>
      <c r="G45" s="61"/>
      <c r="H45" s="61"/>
      <c r="I45" s="61"/>
      <c r="J45" s="61"/>
      <c r="K45" s="61"/>
    </row>
    <row r="46" spans="2:11" hidden="1" x14ac:dyDescent="0.3">
      <c r="B46" s="61"/>
      <c r="C46" s="61"/>
      <c r="D46" s="61"/>
      <c r="E46" s="61"/>
      <c r="F46" s="61"/>
      <c r="G46" s="61"/>
      <c r="H46" s="61"/>
      <c r="I46" s="61"/>
      <c r="J46" s="61"/>
      <c r="K46" s="61"/>
    </row>
    <row r="47" spans="2:11" hidden="1" x14ac:dyDescent="0.3">
      <c r="B47" s="61"/>
      <c r="C47" s="61"/>
      <c r="D47" s="61"/>
      <c r="E47" s="61"/>
      <c r="F47" s="61"/>
      <c r="G47" s="61"/>
      <c r="H47" s="61"/>
      <c r="I47" s="61"/>
      <c r="J47" s="61"/>
      <c r="K47" s="61"/>
    </row>
    <row r="48" spans="2:11" hidden="1" x14ac:dyDescent="0.3">
      <c r="B48" s="61"/>
      <c r="C48" s="61"/>
      <c r="D48" s="61"/>
      <c r="E48" s="61"/>
      <c r="F48" s="61"/>
      <c r="G48" s="61"/>
      <c r="H48" s="61"/>
      <c r="I48" s="61"/>
      <c r="J48" s="61"/>
      <c r="K48" s="61"/>
    </row>
    <row r="49" spans="2:11" hidden="1" x14ac:dyDescent="0.3">
      <c r="B49" s="61"/>
      <c r="C49" s="61"/>
      <c r="D49" s="61"/>
      <c r="E49" s="61"/>
      <c r="F49" s="61"/>
      <c r="G49" s="61"/>
      <c r="H49" s="61"/>
      <c r="I49" s="61"/>
      <c r="J49" s="61"/>
      <c r="K49" s="61"/>
    </row>
    <row r="50" spans="2:11" hidden="1" x14ac:dyDescent="0.3">
      <c r="B50" s="61"/>
      <c r="C50" s="61"/>
      <c r="D50" s="61"/>
      <c r="E50" s="61"/>
      <c r="F50" s="61"/>
      <c r="G50" s="61"/>
      <c r="H50" s="61"/>
      <c r="I50" s="61"/>
      <c r="J50" s="61"/>
      <c r="K50" s="61"/>
    </row>
  </sheetData>
  <sheetProtection algorithmName="SHA-512" hashValue="2OeWtCAE4aknK9q+MjqlUenzUa3eph62hoWE5G4zI9LngGP1cASJPbygqOcwRmUJ4fdw5K7/2WUveuCB/YfI4Q==" saltValue="nuiywM8HnWLtHYLuij5Idw==" spinCount="100000" sheet="1" selectLockedCells="1"/>
  <mergeCells count="13">
    <mergeCell ref="C32:I33"/>
    <mergeCell ref="C30:I31"/>
    <mergeCell ref="C29:I29"/>
    <mergeCell ref="C6:I8"/>
    <mergeCell ref="C21:C22"/>
    <mergeCell ref="C17:G17"/>
    <mergeCell ref="C10:G10"/>
    <mergeCell ref="D24:G24"/>
    <mergeCell ref="C26:C27"/>
    <mergeCell ref="C25:D25"/>
    <mergeCell ref="C20:D20"/>
    <mergeCell ref="F25:I25"/>
    <mergeCell ref="F19:I20"/>
  </mergeCells>
  <conditionalFormatting sqref="D22:G23 D27:G27">
    <cfRule type="expression" dxfId="5" priority="7">
      <formula>#REF!&lt;&gt;""</formula>
    </cfRule>
  </conditionalFormatting>
  <conditionalFormatting sqref="F28">
    <cfRule type="expression" dxfId="4" priority="2">
      <formula>#REF!&lt;&gt;""</formula>
    </cfRule>
  </conditionalFormatting>
  <conditionalFormatting sqref="G22:G23">
    <cfRule type="containsText" dxfId="3" priority="3" operator="containsText" text="Error">
      <formula>NOT(ISERROR(SEARCH("Error",G22)))</formula>
    </cfRule>
  </conditionalFormatting>
  <conditionalFormatting sqref="G27">
    <cfRule type="containsText" dxfId="2" priority="1" operator="containsText" text="Error">
      <formula>NOT(ISERROR(SEARCH("Error",G27)))</formula>
    </cfRule>
  </conditionalFormatting>
  <dataValidations count="4">
    <dataValidation type="whole" operator="greaterThan" allowBlank="1" showInputMessage="1" showErrorMessage="1" sqref="D22:D23" xr:uid="{11E2AFC0-FF53-4CBA-9FB7-415F137E5185}">
      <formula1>0</formula1>
    </dataValidation>
    <dataValidation type="whole" allowBlank="1" showInputMessage="1" showErrorMessage="1" sqref="F22" xr:uid="{9201F9EB-EAC2-445E-84BE-7C885EAD019A}">
      <formula1>1</formula1>
      <formula2>1000</formula2>
    </dataValidation>
    <dataValidation type="decimal" operator="lessThanOrEqual" allowBlank="1" showInputMessage="1" showErrorMessage="1" sqref="D27" xr:uid="{B8718356-57BD-4A77-A1E2-E1426884E485}">
      <formula1>D12</formula1>
    </dataValidation>
    <dataValidation type="whole" allowBlank="1" showInputMessage="1" showErrorMessage="1" errorTitle="Enter valid year" sqref="D19" xr:uid="{066FEE36-030F-4334-BAD5-1FA8EB154977}">
      <formula1>2016</formula1>
      <formula2>2090</formula2>
    </dataValidation>
  </dataValidations>
  <pageMargins left="0.7" right="0.7" top="0.75" bottom="0.75" header="0.3" footer="0.3"/>
  <pageSetup paperSize="9" scale="61" orientation="portrait" r:id="rId1"/>
  <headerFooter>
    <oddFooter>&amp;C&amp;1#&amp;"Arial"&amp;10&amp;K000000INTERNAL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CF9D-21FB-4D42-940F-8C1113CF7F0A}">
  <dimension ref="A1:K145"/>
  <sheetViews>
    <sheetView showGridLines="0" showRowColHeaders="0" zoomScale="130" zoomScaleNormal="130" workbookViewId="0"/>
  </sheetViews>
  <sheetFormatPr defaultColWidth="0" defaultRowHeight="15" customHeight="1" zeroHeight="1" x14ac:dyDescent="0.3"/>
  <cols>
    <col min="1" max="1" width="12.81640625" customWidth="1"/>
    <col min="2" max="2" width="27.1796875" customWidth="1"/>
    <col min="3" max="3" width="18.1796875" customWidth="1"/>
    <col min="4" max="4" width="19.54296875" customWidth="1"/>
    <col min="5" max="5" width="14.81640625" customWidth="1"/>
    <col min="6" max="6" width="11.26953125" customWidth="1"/>
    <col min="7" max="7" width="12" customWidth="1"/>
    <col min="8" max="8" width="6" style="2" customWidth="1"/>
    <col min="9" max="9" width="6" customWidth="1"/>
    <col min="10" max="16384" width="6" hidden="1"/>
  </cols>
  <sheetData>
    <row r="1" spans="1:11" ht="14" x14ac:dyDescent="0.3"/>
    <row r="2" spans="1:11" ht="14" x14ac:dyDescent="0.3"/>
    <row r="3" spans="1:11" ht="14.5" x14ac:dyDescent="0.35">
      <c r="B3" s="206" t="s">
        <v>190</v>
      </c>
      <c r="C3" s="206"/>
      <c r="D3" s="206"/>
      <c r="E3" s="206"/>
      <c r="F3" s="6"/>
      <c r="G3" s="6"/>
      <c r="H3" s="4"/>
      <c r="I3" s="3"/>
      <c r="J3" s="3"/>
    </row>
    <row r="4" spans="1:11" ht="14.5" x14ac:dyDescent="0.35">
      <c r="B4" s="143"/>
      <c r="C4" s="143"/>
      <c r="D4" s="143"/>
      <c r="E4" s="143"/>
      <c r="F4" s="6"/>
      <c r="G4" s="6"/>
      <c r="H4" s="4"/>
      <c r="I4" s="3"/>
      <c r="J4" s="3"/>
    </row>
    <row r="5" spans="1:11" ht="14" x14ac:dyDescent="0.3">
      <c r="B5" s="212" t="str">
        <f>IF(Trust_nm="","Please enter trust name on menu screen","This printed Second Schedule is to be incorporated into"&amp;""&amp;" "&amp;Trust_nm)</f>
        <v>Please enter trust name on menu screen</v>
      </c>
      <c r="C5" s="212"/>
      <c r="D5" s="212"/>
      <c r="E5" s="212"/>
      <c r="F5" s="6"/>
      <c r="G5" s="6"/>
      <c r="H5" s="4"/>
      <c r="I5" s="3"/>
      <c r="J5" s="3"/>
    </row>
    <row r="6" spans="1:11" ht="14" x14ac:dyDescent="0.3">
      <c r="B6" s="212"/>
      <c r="C6" s="212"/>
      <c r="D6" s="212"/>
      <c r="E6" s="212"/>
      <c r="F6" s="3"/>
      <c r="G6" s="3"/>
      <c r="H6" s="4"/>
      <c r="I6" s="3"/>
      <c r="J6" s="3"/>
    </row>
    <row r="7" spans="1:11" ht="14" x14ac:dyDescent="0.3">
      <c r="B7" s="144"/>
      <c r="C7" s="16"/>
      <c r="D7" s="3"/>
      <c r="E7" s="3"/>
      <c r="F7" s="3"/>
      <c r="G7" s="3"/>
      <c r="H7" s="4"/>
      <c r="I7" s="3"/>
      <c r="J7" s="3"/>
    </row>
    <row r="8" spans="1:11" ht="14" x14ac:dyDescent="0.3">
      <c r="B8" s="144"/>
      <c r="C8" s="3"/>
      <c r="D8" s="3"/>
      <c r="E8" s="3"/>
      <c r="F8" s="3"/>
      <c r="G8" s="3"/>
      <c r="H8" s="4"/>
      <c r="I8" s="14"/>
      <c r="J8" s="3"/>
    </row>
    <row r="9" spans="1:11" ht="14" x14ac:dyDescent="0.3">
      <c r="B9" s="17" t="s">
        <v>31</v>
      </c>
      <c r="C9" s="26" t="s">
        <v>33</v>
      </c>
      <c r="D9" s="207" t="str">
        <f>IF('Propose initial schedule'!D14="","",'Propose initial schedule'!D14)</f>
        <v/>
      </c>
      <c r="E9" s="208"/>
      <c r="F9" s="4"/>
      <c r="G9" s="3"/>
      <c r="H9" s="4"/>
      <c r="I9" s="14"/>
      <c r="J9" s="3"/>
    </row>
    <row r="10" spans="1:11" ht="14" x14ac:dyDescent="0.3">
      <c r="B10" s="18" t="s">
        <v>32</v>
      </c>
      <c r="C10" s="27">
        <v>3</v>
      </c>
      <c r="D10" s="207" t="str">
        <f>IF('Propose initial schedule'!D15="","",'Propose initial schedule'!D15)</f>
        <v/>
      </c>
      <c r="E10" s="208"/>
      <c r="F10" s="3"/>
      <c r="G10" s="3"/>
      <c r="H10" s="4"/>
      <c r="I10" s="7"/>
      <c r="J10" s="3"/>
    </row>
    <row r="11" spans="1:11" ht="14" x14ac:dyDescent="0.3">
      <c r="A11" s="19"/>
      <c r="B11" s="209"/>
      <c r="C11" s="209"/>
      <c r="D11" s="33"/>
      <c r="E11" s="10"/>
      <c r="F11" s="3"/>
      <c r="G11" s="3"/>
      <c r="H11" s="3"/>
      <c r="I11" s="4"/>
      <c r="J11" s="7"/>
      <c r="K11" s="3"/>
    </row>
    <row r="12" spans="1:11" ht="14" x14ac:dyDescent="0.3">
      <c r="B12" s="89"/>
      <c r="C12" s="90"/>
      <c r="D12" s="210"/>
      <c r="E12" s="210"/>
      <c r="F12" s="3"/>
      <c r="G12" s="3"/>
      <c r="H12" s="4"/>
      <c r="I12" s="7"/>
      <c r="J12" s="3"/>
    </row>
    <row r="13" spans="1:11" ht="14" x14ac:dyDescent="0.3">
      <c r="B13" s="3"/>
      <c r="C13" s="6"/>
      <c r="D13" s="10"/>
      <c r="E13" s="3"/>
      <c r="F13" s="3"/>
      <c r="G13" s="3"/>
      <c r="H13" s="4"/>
      <c r="I13" s="7"/>
      <c r="J13" s="3"/>
    </row>
    <row r="14" spans="1:11" ht="14" x14ac:dyDescent="0.3">
      <c r="B14" s="3"/>
      <c r="C14" s="11"/>
      <c r="D14" s="211" t="str">
        <f>IF(frt_yr_entitlement="","Enter first year of entitlement","")</f>
        <v>Enter first year of entitlement</v>
      </c>
      <c r="E14" s="211"/>
      <c r="F14" s="3"/>
      <c r="G14" s="3"/>
      <c r="H14" s="4"/>
      <c r="I14" s="3"/>
      <c r="J14" s="3"/>
    </row>
    <row r="15" spans="1:11" ht="30" customHeight="1" x14ac:dyDescent="0.3">
      <c r="A15" s="3"/>
      <c r="B15" s="163" t="s">
        <v>200</v>
      </c>
      <c r="C15" s="164" t="s">
        <v>64</v>
      </c>
      <c r="D15" s="163" t="s">
        <v>191</v>
      </c>
      <c r="E15" s="164" t="s">
        <v>192</v>
      </c>
      <c r="F15" s="20"/>
      <c r="G15" s="205" t="s">
        <v>188</v>
      </c>
      <c r="H15" s="205"/>
    </row>
    <row r="16" spans="1:11" ht="14" x14ac:dyDescent="0.3">
      <c r="A16" s="30" t="str">
        <f>C16</f>
        <v>Enter data</v>
      </c>
      <c r="B16" s="12" t="str">
        <f>IFERROR((IF(C16=0," ",C16-(C16-1)&amp;" "&amp; "to"&amp;" "&amp;C16)),"")</f>
        <v/>
      </c>
      <c r="C16" s="13" t="str">
        <f>IFERROR(IF(A_no.of_yrs="",IF(D16&lt;&gt;"",ROUNDDOWN(((Number_of_pols/B_no.of_yrs)/B_no.of_pf_yr),0),""),IF(D16&lt;&gt;"",ROUNDDOWN(((Number_of_pols/A_no.of_yrs)/A_no.pf_per_yr),0),""))+IFERROR(VLOOKUP(E16,pols_to_add_yr,3,FALSE),0)+VLOOKUP(E16,total_excess,4,FALSE),"Enter data")</f>
        <v>Enter data</v>
      </c>
      <c r="D16" s="21">
        <f>IF(A_no.of_yrs="",Data_sheet!M5,Data_sheet!G5)</f>
        <v>0</v>
      </c>
      <c r="E16" s="13" t="s">
        <v>4</v>
      </c>
      <c r="F16" s="32">
        <v>1</v>
      </c>
      <c r="G16" s="205"/>
      <c r="H16" s="205"/>
    </row>
    <row r="17" spans="1:8" ht="14" x14ac:dyDescent="0.3">
      <c r="A17" s="31">
        <f>IFERROR(C17+A16,0)</f>
        <v>0</v>
      </c>
      <c r="B17" s="12" t="str">
        <f>IFERROR((IF(C17=0," ",A17-(C17-1)&amp;" "&amp; "to"&amp;" "&amp;A17)),"")</f>
        <v/>
      </c>
      <c r="C17" s="13" t="str">
        <f t="shared" ref="C17:C48" si="0">IFERROR(IF(A_no.of_yrs="",IF(D17&lt;&gt;"",ROUNDDOWN(((Number_of_pols/B_no.of_yrs)/B_no.of_pf_yr),0),""),IF(D17&lt;&gt;"",ROUNDDOWN(((Number_of_pols/A_no.of_yrs)/A_no.pf_per_yr),0),""))+IFERROR(VLOOKUP(E17,pols_to_add_yr,3,FALSE),0)+IFERROR(VLOOKUP(E17,total_excess,4,FALSE),0),"")</f>
        <v/>
      </c>
      <c r="D17" s="21" t="str">
        <f>IF(A_no.of_yrs="",Data_sheet!M6,Data_sheet!G6)</f>
        <v/>
      </c>
      <c r="E17" s="13" t="s">
        <v>5</v>
      </c>
      <c r="F17" s="32">
        <v>2</v>
      </c>
      <c r="G17" s="205"/>
      <c r="H17" s="205"/>
    </row>
    <row r="18" spans="1:8" ht="14" x14ac:dyDescent="0.3">
      <c r="A18" s="31">
        <f t="shared" ref="A18:A119" si="1">IFERROR(C18+A17,0)</f>
        <v>0</v>
      </c>
      <c r="B18" s="12" t="str">
        <f>IFERROR((IF(C18=0," ",A18-(C18-1)&amp;" "&amp; "to"&amp;" "&amp;A18)),"")</f>
        <v/>
      </c>
      <c r="C18" s="13" t="str">
        <f t="shared" si="0"/>
        <v/>
      </c>
      <c r="D18" s="21" t="str">
        <f>IF(A_no.of_yrs="",Data_sheet!M7,Data_sheet!G7)</f>
        <v/>
      </c>
      <c r="E18" s="13" t="s">
        <v>6</v>
      </c>
      <c r="F18" s="32">
        <v>3</v>
      </c>
      <c r="G18" s="205"/>
      <c r="H18" s="205"/>
    </row>
    <row r="19" spans="1:8" ht="14" x14ac:dyDescent="0.3">
      <c r="A19" s="31">
        <f t="shared" si="1"/>
        <v>0</v>
      </c>
      <c r="B19" s="12" t="str">
        <f t="shared" ref="B19:B65" si="2">IFERROR((IF(C19=0," ",A19-(C19-1)&amp;" "&amp; "to"&amp;" "&amp;A19)),"")</f>
        <v/>
      </c>
      <c r="C19" s="13" t="str">
        <f t="shared" si="0"/>
        <v/>
      </c>
      <c r="D19" s="21" t="str">
        <f>IF(A_no.of_yrs="",Data_sheet!M8,Data_sheet!G8)</f>
        <v/>
      </c>
      <c r="E19" s="13" t="s">
        <v>7</v>
      </c>
      <c r="F19" s="32">
        <v>4</v>
      </c>
      <c r="G19" s="205"/>
      <c r="H19" s="205"/>
    </row>
    <row r="20" spans="1:8" ht="14" x14ac:dyDescent="0.3">
      <c r="A20" s="31">
        <f t="shared" si="1"/>
        <v>0</v>
      </c>
      <c r="B20" s="12" t="str">
        <f t="shared" si="2"/>
        <v/>
      </c>
      <c r="C20" s="13" t="str">
        <f t="shared" si="0"/>
        <v/>
      </c>
      <c r="D20" s="21" t="str">
        <f>IF(A_no.of_yrs="",Data_sheet!M9,Data_sheet!G9)</f>
        <v/>
      </c>
      <c r="E20" s="13" t="s">
        <v>8</v>
      </c>
      <c r="F20" s="32">
        <v>5</v>
      </c>
      <c r="G20" s="205"/>
      <c r="H20" s="205"/>
    </row>
    <row r="21" spans="1:8" ht="14" x14ac:dyDescent="0.3">
      <c r="A21" s="31">
        <f t="shared" si="1"/>
        <v>0</v>
      </c>
      <c r="B21" s="12" t="str">
        <f t="shared" si="2"/>
        <v/>
      </c>
      <c r="C21" s="13" t="str">
        <f t="shared" si="0"/>
        <v/>
      </c>
      <c r="D21" s="21" t="str">
        <f>IF(A_no.of_yrs="",Data_sheet!M10,Data_sheet!G10)</f>
        <v/>
      </c>
      <c r="E21" s="13" t="s">
        <v>9</v>
      </c>
      <c r="F21" s="32">
        <v>6</v>
      </c>
      <c r="G21" s="205"/>
      <c r="H21" s="205"/>
    </row>
    <row r="22" spans="1:8" ht="14" x14ac:dyDescent="0.3">
      <c r="A22" s="31">
        <f t="shared" si="1"/>
        <v>0</v>
      </c>
      <c r="B22" s="12" t="str">
        <f t="shared" si="2"/>
        <v/>
      </c>
      <c r="C22" s="13" t="str">
        <f t="shared" si="0"/>
        <v/>
      </c>
      <c r="D22" s="21" t="str">
        <f>IF(A_no.of_yrs="",Data_sheet!M11,Data_sheet!G11)</f>
        <v/>
      </c>
      <c r="E22" s="13" t="s">
        <v>10</v>
      </c>
      <c r="F22" s="32">
        <v>7</v>
      </c>
      <c r="G22" s="205"/>
      <c r="H22" s="205"/>
    </row>
    <row r="23" spans="1:8" ht="14" x14ac:dyDescent="0.3">
      <c r="A23" s="31">
        <f t="shared" si="1"/>
        <v>0</v>
      </c>
      <c r="B23" s="12" t="str">
        <f t="shared" si="2"/>
        <v/>
      </c>
      <c r="C23" s="13" t="str">
        <f t="shared" si="0"/>
        <v/>
      </c>
      <c r="D23" s="21" t="str">
        <f>IF(A_no.of_yrs="",Data_sheet!M12,Data_sheet!G12)</f>
        <v/>
      </c>
      <c r="E23" s="13" t="s">
        <v>11</v>
      </c>
      <c r="F23" s="32">
        <v>8</v>
      </c>
      <c r="G23" s="205"/>
      <c r="H23" s="205"/>
    </row>
    <row r="24" spans="1:8" ht="14" x14ac:dyDescent="0.3">
      <c r="A24" s="31">
        <f t="shared" si="1"/>
        <v>0</v>
      </c>
      <c r="B24" s="12" t="str">
        <f t="shared" si="2"/>
        <v/>
      </c>
      <c r="C24" s="13" t="str">
        <f t="shared" si="0"/>
        <v/>
      </c>
      <c r="D24" s="21" t="str">
        <f>IF(A_no.of_yrs="",Data_sheet!M13,Data_sheet!G13)</f>
        <v/>
      </c>
      <c r="E24" s="13" t="s">
        <v>12</v>
      </c>
      <c r="F24" s="32">
        <v>9</v>
      </c>
      <c r="G24" s="205"/>
      <c r="H24" s="205"/>
    </row>
    <row r="25" spans="1:8" ht="14" x14ac:dyDescent="0.3">
      <c r="A25" s="31">
        <f t="shared" si="1"/>
        <v>0</v>
      </c>
      <c r="B25" s="12" t="str">
        <f t="shared" si="2"/>
        <v/>
      </c>
      <c r="C25" s="13" t="str">
        <f t="shared" si="0"/>
        <v/>
      </c>
      <c r="D25" s="21" t="str">
        <f>IF(A_no.of_yrs="",Data_sheet!M14,Data_sheet!G14)</f>
        <v/>
      </c>
      <c r="E25" s="13" t="s">
        <v>13</v>
      </c>
      <c r="F25" s="32">
        <v>10</v>
      </c>
      <c r="G25" s="205"/>
      <c r="H25" s="205"/>
    </row>
    <row r="26" spans="1:8" ht="14" x14ac:dyDescent="0.3">
      <c r="A26" s="31">
        <f t="shared" si="1"/>
        <v>0</v>
      </c>
      <c r="B26" s="12" t="str">
        <f t="shared" si="2"/>
        <v/>
      </c>
      <c r="C26" s="13" t="str">
        <f t="shared" si="0"/>
        <v/>
      </c>
      <c r="D26" s="21" t="str">
        <f>IF(A_no.of_yrs="",Data_sheet!M15,Data_sheet!G15)</f>
        <v/>
      </c>
      <c r="E26" s="13" t="s">
        <v>14</v>
      </c>
      <c r="F26" s="32">
        <v>11</v>
      </c>
      <c r="G26" s="22"/>
      <c r="H26" s="22"/>
    </row>
    <row r="27" spans="1:8" ht="14" x14ac:dyDescent="0.3">
      <c r="A27" s="31">
        <f t="shared" si="1"/>
        <v>0</v>
      </c>
      <c r="B27" s="12" t="str">
        <f t="shared" si="2"/>
        <v/>
      </c>
      <c r="C27" s="13" t="str">
        <f t="shared" si="0"/>
        <v/>
      </c>
      <c r="D27" s="21" t="str">
        <f>IF(A_no.of_yrs="",Data_sheet!M16,Data_sheet!G16)</f>
        <v/>
      </c>
      <c r="E27" s="13" t="s">
        <v>15</v>
      </c>
      <c r="F27" s="32">
        <v>12</v>
      </c>
      <c r="G27" s="22"/>
      <c r="H27" s="22"/>
    </row>
    <row r="28" spans="1:8" ht="14" x14ac:dyDescent="0.3">
      <c r="A28" s="31">
        <f t="shared" si="1"/>
        <v>0</v>
      </c>
      <c r="B28" s="12" t="str">
        <f t="shared" si="2"/>
        <v/>
      </c>
      <c r="C28" s="13" t="str">
        <f t="shared" si="0"/>
        <v/>
      </c>
      <c r="D28" s="21" t="str">
        <f>IF(A_no.of_yrs="",Data_sheet!M17,Data_sheet!G17)</f>
        <v/>
      </c>
      <c r="E28" s="13" t="s">
        <v>16</v>
      </c>
      <c r="F28" s="32">
        <v>13</v>
      </c>
      <c r="G28" s="22"/>
      <c r="H28" s="22"/>
    </row>
    <row r="29" spans="1:8" ht="14" x14ac:dyDescent="0.3">
      <c r="A29" s="31">
        <f t="shared" si="1"/>
        <v>0</v>
      </c>
      <c r="B29" s="12" t="str">
        <f t="shared" si="2"/>
        <v/>
      </c>
      <c r="C29" s="13" t="str">
        <f t="shared" si="0"/>
        <v/>
      </c>
      <c r="D29" s="21" t="str">
        <f>IF(A_no.of_yrs="",Data_sheet!M18,Data_sheet!G18)</f>
        <v/>
      </c>
      <c r="E29" s="13" t="s">
        <v>17</v>
      </c>
      <c r="F29" s="32">
        <v>14</v>
      </c>
      <c r="G29" s="22"/>
      <c r="H29" s="22"/>
    </row>
    <row r="30" spans="1:8" ht="14" x14ac:dyDescent="0.3">
      <c r="A30" s="31">
        <f t="shared" si="1"/>
        <v>0</v>
      </c>
      <c r="B30" s="12" t="str">
        <f t="shared" si="2"/>
        <v/>
      </c>
      <c r="C30" s="13" t="str">
        <f t="shared" si="0"/>
        <v/>
      </c>
      <c r="D30" s="21" t="str">
        <f>IF(A_no.of_yrs="",Data_sheet!M19,Data_sheet!G19)</f>
        <v/>
      </c>
      <c r="E30" s="13" t="s">
        <v>18</v>
      </c>
      <c r="F30" s="32">
        <v>15</v>
      </c>
      <c r="G30" s="22"/>
      <c r="H30" s="22"/>
    </row>
    <row r="31" spans="1:8" ht="14" x14ac:dyDescent="0.3">
      <c r="A31" s="31">
        <f t="shared" si="1"/>
        <v>0</v>
      </c>
      <c r="B31" s="12" t="str">
        <f t="shared" si="2"/>
        <v/>
      </c>
      <c r="C31" s="13" t="str">
        <f t="shared" si="0"/>
        <v/>
      </c>
      <c r="D31" s="21" t="str">
        <f>IF(A_no.of_yrs="",Data_sheet!M20,Data_sheet!G20)</f>
        <v/>
      </c>
      <c r="E31" s="13" t="s">
        <v>19</v>
      </c>
      <c r="F31" s="32">
        <v>16</v>
      </c>
      <c r="G31" s="22"/>
      <c r="H31" s="22"/>
    </row>
    <row r="32" spans="1:8" ht="14" x14ac:dyDescent="0.3">
      <c r="A32" s="31">
        <f t="shared" si="1"/>
        <v>0</v>
      </c>
      <c r="B32" s="12" t="str">
        <f t="shared" si="2"/>
        <v/>
      </c>
      <c r="C32" s="13" t="str">
        <f t="shared" si="0"/>
        <v/>
      </c>
      <c r="D32" s="21" t="str">
        <f>IF(A_no.of_yrs="",Data_sheet!M21,Data_sheet!G21)</f>
        <v/>
      </c>
      <c r="E32" s="13" t="s">
        <v>20</v>
      </c>
      <c r="F32" s="32">
        <v>17</v>
      </c>
      <c r="G32" s="22"/>
      <c r="H32" s="22"/>
    </row>
    <row r="33" spans="1:8" ht="14" x14ac:dyDescent="0.3">
      <c r="A33" s="31">
        <f t="shared" si="1"/>
        <v>0</v>
      </c>
      <c r="B33" s="12" t="str">
        <f t="shared" si="2"/>
        <v/>
      </c>
      <c r="C33" s="13" t="str">
        <f t="shared" si="0"/>
        <v/>
      </c>
      <c r="D33" s="21" t="str">
        <f>IF(A_no.of_yrs="",Data_sheet!M22,Data_sheet!G22)</f>
        <v/>
      </c>
      <c r="E33" s="13" t="s">
        <v>21</v>
      </c>
      <c r="F33" s="32">
        <v>18</v>
      </c>
      <c r="G33" s="22"/>
      <c r="H33" s="22"/>
    </row>
    <row r="34" spans="1:8" ht="14" x14ac:dyDescent="0.3">
      <c r="A34" s="31">
        <f t="shared" si="1"/>
        <v>0</v>
      </c>
      <c r="B34" s="12" t="str">
        <f t="shared" si="2"/>
        <v/>
      </c>
      <c r="C34" s="13" t="str">
        <f t="shared" si="0"/>
        <v/>
      </c>
      <c r="D34" s="21" t="str">
        <f>IF(A_no.of_yrs="",Data_sheet!M23,Data_sheet!G23)</f>
        <v/>
      </c>
      <c r="E34" s="13" t="s">
        <v>22</v>
      </c>
      <c r="F34" s="32">
        <v>19</v>
      </c>
      <c r="G34" s="22"/>
      <c r="H34" s="22"/>
    </row>
    <row r="35" spans="1:8" ht="14" x14ac:dyDescent="0.3">
      <c r="A35" s="31">
        <f t="shared" si="1"/>
        <v>0</v>
      </c>
      <c r="B35" s="12" t="str">
        <f t="shared" si="2"/>
        <v/>
      </c>
      <c r="C35" s="13" t="str">
        <f t="shared" si="0"/>
        <v/>
      </c>
      <c r="D35" s="21" t="str">
        <f>IF(A_no.of_yrs="",Data_sheet!M24,Data_sheet!G24)</f>
        <v/>
      </c>
      <c r="E35" s="13" t="s">
        <v>23</v>
      </c>
      <c r="F35" s="32">
        <v>20</v>
      </c>
      <c r="G35" s="22"/>
      <c r="H35" s="22"/>
    </row>
    <row r="36" spans="1:8" ht="14" x14ac:dyDescent="0.3">
      <c r="A36" s="31">
        <f t="shared" si="1"/>
        <v>0</v>
      </c>
      <c r="B36" s="12" t="str">
        <f t="shared" si="2"/>
        <v/>
      </c>
      <c r="C36" s="13" t="str">
        <f t="shared" si="0"/>
        <v/>
      </c>
      <c r="D36" s="21" t="str">
        <f>IF(A_no.of_yrs="",Data_sheet!M25,Data_sheet!G25)</f>
        <v/>
      </c>
      <c r="E36" s="13" t="s">
        <v>24</v>
      </c>
      <c r="F36" s="32">
        <v>21</v>
      </c>
      <c r="G36" s="22"/>
      <c r="H36" s="22"/>
    </row>
    <row r="37" spans="1:8" ht="14" x14ac:dyDescent="0.3">
      <c r="A37" s="31">
        <f t="shared" si="1"/>
        <v>0</v>
      </c>
      <c r="B37" s="12" t="str">
        <f t="shared" si="2"/>
        <v/>
      </c>
      <c r="C37" s="13" t="str">
        <f t="shared" si="0"/>
        <v/>
      </c>
      <c r="D37" s="21" t="str">
        <f>IF(A_no.of_yrs="",Data_sheet!M26,Data_sheet!G26)</f>
        <v/>
      </c>
      <c r="E37" s="13" t="s">
        <v>25</v>
      </c>
      <c r="F37" s="32">
        <v>22</v>
      </c>
      <c r="G37" s="22"/>
      <c r="H37" s="22"/>
    </row>
    <row r="38" spans="1:8" ht="14" x14ac:dyDescent="0.3">
      <c r="A38" s="31">
        <f t="shared" si="1"/>
        <v>0</v>
      </c>
      <c r="B38" s="12" t="str">
        <f t="shared" si="2"/>
        <v/>
      </c>
      <c r="C38" s="13" t="str">
        <f t="shared" si="0"/>
        <v/>
      </c>
      <c r="D38" s="21" t="str">
        <f>IF(A_no.of_yrs="",Data_sheet!M27,Data_sheet!G27)</f>
        <v/>
      </c>
      <c r="E38" s="13" t="s">
        <v>26</v>
      </c>
      <c r="F38" s="32">
        <v>23</v>
      </c>
      <c r="G38" s="22"/>
      <c r="H38" s="22"/>
    </row>
    <row r="39" spans="1:8" ht="14" x14ac:dyDescent="0.3">
      <c r="A39" s="31">
        <f t="shared" si="1"/>
        <v>0</v>
      </c>
      <c r="B39" s="12" t="str">
        <f t="shared" si="2"/>
        <v/>
      </c>
      <c r="C39" s="13" t="str">
        <f t="shared" si="0"/>
        <v/>
      </c>
      <c r="D39" s="21" t="str">
        <f>IF(A_no.of_yrs="",Data_sheet!M28,Data_sheet!G28)</f>
        <v/>
      </c>
      <c r="E39" s="13" t="s">
        <v>27</v>
      </c>
      <c r="F39" s="32">
        <v>24</v>
      </c>
      <c r="G39" s="22"/>
      <c r="H39" s="22"/>
    </row>
    <row r="40" spans="1:8" ht="14" x14ac:dyDescent="0.3">
      <c r="A40" s="31">
        <f t="shared" si="1"/>
        <v>0</v>
      </c>
      <c r="B40" s="12" t="str">
        <f t="shared" si="2"/>
        <v/>
      </c>
      <c r="C40" s="13" t="str">
        <f t="shared" si="0"/>
        <v/>
      </c>
      <c r="D40" s="21" t="str">
        <f>IF(A_no.of_yrs="",Data_sheet!M29,Data_sheet!G29)</f>
        <v/>
      </c>
      <c r="E40" s="13" t="s">
        <v>28</v>
      </c>
      <c r="F40" s="32">
        <v>25</v>
      </c>
      <c r="G40" s="22"/>
      <c r="H40" s="22"/>
    </row>
    <row r="41" spans="1:8" ht="14" x14ac:dyDescent="0.3">
      <c r="A41" s="31">
        <f t="shared" si="1"/>
        <v>0</v>
      </c>
      <c r="B41" s="12" t="str">
        <f t="shared" si="2"/>
        <v/>
      </c>
      <c r="C41" s="13" t="str">
        <f t="shared" si="0"/>
        <v/>
      </c>
      <c r="D41" s="21" t="str">
        <f>IF(A_no.of_yrs="",Data_sheet!M30,Data_sheet!G30)</f>
        <v/>
      </c>
      <c r="E41" s="13" t="s">
        <v>29</v>
      </c>
      <c r="F41" s="32">
        <v>26</v>
      </c>
      <c r="G41" s="22"/>
      <c r="H41" s="22"/>
    </row>
    <row r="42" spans="1:8" ht="14" x14ac:dyDescent="0.3">
      <c r="A42" s="31">
        <f t="shared" si="1"/>
        <v>0</v>
      </c>
      <c r="B42" s="12" t="str">
        <f t="shared" si="2"/>
        <v/>
      </c>
      <c r="C42" s="13" t="str">
        <f t="shared" si="0"/>
        <v/>
      </c>
      <c r="D42" s="21" t="str">
        <f>IF(A_no.of_yrs="",Data_sheet!M31,Data_sheet!G31)</f>
        <v/>
      </c>
      <c r="E42" s="13" t="s">
        <v>35</v>
      </c>
      <c r="F42" s="32">
        <v>27</v>
      </c>
      <c r="G42" s="22"/>
      <c r="H42" s="22"/>
    </row>
    <row r="43" spans="1:8" ht="14" x14ac:dyDescent="0.3">
      <c r="A43" s="31">
        <f t="shared" si="1"/>
        <v>0</v>
      </c>
      <c r="B43" s="12" t="str">
        <f t="shared" si="2"/>
        <v/>
      </c>
      <c r="C43" s="13" t="str">
        <f t="shared" si="0"/>
        <v/>
      </c>
      <c r="D43" s="21" t="str">
        <f>IF(A_no.of_yrs="",Data_sheet!M32,Data_sheet!G32)</f>
        <v/>
      </c>
      <c r="E43" s="13" t="s">
        <v>36</v>
      </c>
      <c r="F43" s="32">
        <v>28</v>
      </c>
      <c r="G43" s="22"/>
      <c r="H43" s="22"/>
    </row>
    <row r="44" spans="1:8" ht="14" x14ac:dyDescent="0.3">
      <c r="A44" s="31">
        <f t="shared" si="1"/>
        <v>0</v>
      </c>
      <c r="B44" s="12" t="str">
        <f t="shared" si="2"/>
        <v/>
      </c>
      <c r="C44" s="13" t="str">
        <f t="shared" si="0"/>
        <v/>
      </c>
      <c r="D44" s="21" t="str">
        <f>IF(A_no.of_yrs="",Data_sheet!M33,Data_sheet!G33)</f>
        <v/>
      </c>
      <c r="E44" s="13" t="s">
        <v>37</v>
      </c>
      <c r="F44" s="32">
        <v>29</v>
      </c>
      <c r="G44" s="22"/>
      <c r="H44" s="22"/>
    </row>
    <row r="45" spans="1:8" ht="14" x14ac:dyDescent="0.3">
      <c r="A45" s="31">
        <f t="shared" si="1"/>
        <v>0</v>
      </c>
      <c r="B45" s="12" t="str">
        <f t="shared" si="2"/>
        <v/>
      </c>
      <c r="C45" s="13" t="str">
        <f t="shared" si="0"/>
        <v/>
      </c>
      <c r="D45" s="21" t="str">
        <f>IF(A_no.of_yrs="",Data_sheet!M34,Data_sheet!G34)</f>
        <v/>
      </c>
      <c r="E45" s="13" t="s">
        <v>38</v>
      </c>
      <c r="F45" s="32">
        <v>30</v>
      </c>
      <c r="G45" s="22"/>
      <c r="H45" s="22"/>
    </row>
    <row r="46" spans="1:8" ht="14" x14ac:dyDescent="0.3">
      <c r="A46" s="31">
        <f t="shared" si="1"/>
        <v>0</v>
      </c>
      <c r="B46" s="12" t="str">
        <f t="shared" si="2"/>
        <v/>
      </c>
      <c r="C46" s="13" t="str">
        <f t="shared" si="0"/>
        <v/>
      </c>
      <c r="D46" s="21" t="str">
        <f>IF(A_no.of_yrs="",Data_sheet!M35,Data_sheet!G35)</f>
        <v/>
      </c>
      <c r="E46" s="13" t="s">
        <v>39</v>
      </c>
      <c r="F46" s="32">
        <v>31</v>
      </c>
      <c r="G46" s="22"/>
      <c r="H46" s="22"/>
    </row>
    <row r="47" spans="1:8" ht="14" x14ac:dyDescent="0.3">
      <c r="A47" s="31">
        <f t="shared" si="1"/>
        <v>0</v>
      </c>
      <c r="B47" s="12" t="str">
        <f t="shared" si="2"/>
        <v/>
      </c>
      <c r="C47" s="13" t="str">
        <f t="shared" si="0"/>
        <v/>
      </c>
      <c r="D47" s="21" t="str">
        <f>IF(A_no.of_yrs="",Data_sheet!M36,Data_sheet!G36)</f>
        <v/>
      </c>
      <c r="E47" s="13" t="s">
        <v>40</v>
      </c>
      <c r="F47" s="32">
        <v>32</v>
      </c>
      <c r="G47" s="22"/>
      <c r="H47" s="22"/>
    </row>
    <row r="48" spans="1:8" ht="14" x14ac:dyDescent="0.3">
      <c r="A48" s="31">
        <f t="shared" si="1"/>
        <v>0</v>
      </c>
      <c r="B48" s="12" t="str">
        <f t="shared" si="2"/>
        <v/>
      </c>
      <c r="C48" s="13" t="str">
        <f t="shared" si="0"/>
        <v/>
      </c>
      <c r="D48" s="21" t="str">
        <f>IF(A_no.of_yrs="",Data_sheet!M37,Data_sheet!G37)</f>
        <v/>
      </c>
      <c r="E48" s="13" t="s">
        <v>41</v>
      </c>
      <c r="F48" s="32">
        <v>33</v>
      </c>
      <c r="G48" s="22"/>
      <c r="H48" s="22"/>
    </row>
    <row r="49" spans="1:8" ht="14" x14ac:dyDescent="0.3">
      <c r="A49" s="31">
        <f t="shared" si="1"/>
        <v>0</v>
      </c>
      <c r="B49" s="12" t="str">
        <f t="shared" si="2"/>
        <v/>
      </c>
      <c r="C49" s="13" t="str">
        <f t="shared" ref="C49:C80" si="3">IFERROR(IF(A_no.of_yrs="",IF(D49&lt;&gt;"",ROUNDDOWN(((Number_of_pols/B_no.of_yrs)/B_no.of_pf_yr),0),""),IF(D49&lt;&gt;"",ROUNDDOWN(((Number_of_pols/A_no.of_yrs)/A_no.pf_per_yr),0),""))+IFERROR(VLOOKUP(E49,pols_to_add_yr,3,FALSE),0)+IFERROR(VLOOKUP(E49,total_excess,4,FALSE),0),"")</f>
        <v/>
      </c>
      <c r="D49" s="21" t="str">
        <f>IF(A_no.of_yrs="",Data_sheet!M38,Data_sheet!G38)</f>
        <v/>
      </c>
      <c r="E49" s="13" t="s">
        <v>42</v>
      </c>
      <c r="F49" s="32">
        <v>34</v>
      </c>
      <c r="G49" s="22"/>
      <c r="H49" s="22"/>
    </row>
    <row r="50" spans="1:8" ht="14" x14ac:dyDescent="0.3">
      <c r="A50" s="31">
        <f t="shared" si="1"/>
        <v>0</v>
      </c>
      <c r="B50" s="12" t="str">
        <f t="shared" si="2"/>
        <v/>
      </c>
      <c r="C50" s="13" t="str">
        <f t="shared" si="3"/>
        <v/>
      </c>
      <c r="D50" s="21" t="str">
        <f>IF(A_no.of_yrs="",Data_sheet!M39,Data_sheet!G39)</f>
        <v/>
      </c>
      <c r="E50" s="13" t="s">
        <v>43</v>
      </c>
      <c r="F50" s="32">
        <v>35</v>
      </c>
      <c r="G50" s="22"/>
      <c r="H50" s="22"/>
    </row>
    <row r="51" spans="1:8" ht="14" x14ac:dyDescent="0.3">
      <c r="A51" s="31">
        <f t="shared" si="1"/>
        <v>0</v>
      </c>
      <c r="B51" s="12" t="str">
        <f t="shared" si="2"/>
        <v/>
      </c>
      <c r="C51" s="13" t="str">
        <f t="shared" si="3"/>
        <v/>
      </c>
      <c r="D51" s="21" t="str">
        <f>IF(A_no.of_yrs="",Data_sheet!M40,Data_sheet!G40)</f>
        <v/>
      </c>
      <c r="E51" s="13" t="s">
        <v>44</v>
      </c>
      <c r="F51" s="32">
        <v>36</v>
      </c>
      <c r="G51" s="22"/>
      <c r="H51" s="22"/>
    </row>
    <row r="52" spans="1:8" ht="14" x14ac:dyDescent="0.3">
      <c r="A52" s="31">
        <f t="shared" si="1"/>
        <v>0</v>
      </c>
      <c r="B52" s="12" t="str">
        <f t="shared" si="2"/>
        <v/>
      </c>
      <c r="C52" s="13" t="str">
        <f t="shared" si="3"/>
        <v/>
      </c>
      <c r="D52" s="21" t="str">
        <f>IF(A_no.of_yrs="",Data_sheet!M41,Data_sheet!G41)</f>
        <v/>
      </c>
      <c r="E52" s="13" t="s">
        <v>45</v>
      </c>
      <c r="F52" s="32">
        <v>37</v>
      </c>
      <c r="G52" s="22"/>
      <c r="H52" s="22"/>
    </row>
    <row r="53" spans="1:8" ht="14" x14ac:dyDescent="0.3">
      <c r="A53" s="31">
        <f t="shared" si="1"/>
        <v>0</v>
      </c>
      <c r="B53" s="12" t="str">
        <f t="shared" si="2"/>
        <v/>
      </c>
      <c r="C53" s="13" t="str">
        <f t="shared" si="3"/>
        <v/>
      </c>
      <c r="D53" s="21" t="str">
        <f>IF(A_no.of_yrs="",Data_sheet!M42,Data_sheet!G42)</f>
        <v/>
      </c>
      <c r="E53" s="13" t="s">
        <v>46</v>
      </c>
      <c r="F53" s="32">
        <v>38</v>
      </c>
      <c r="G53" s="22"/>
      <c r="H53" s="22"/>
    </row>
    <row r="54" spans="1:8" ht="14" x14ac:dyDescent="0.3">
      <c r="A54" s="31">
        <f t="shared" si="1"/>
        <v>0</v>
      </c>
      <c r="B54" s="12" t="str">
        <f t="shared" si="2"/>
        <v/>
      </c>
      <c r="C54" s="13" t="str">
        <f t="shared" si="3"/>
        <v/>
      </c>
      <c r="D54" s="21" t="str">
        <f>IF(A_no.of_yrs="",Data_sheet!M43,Data_sheet!G43)</f>
        <v/>
      </c>
      <c r="E54" s="13" t="s">
        <v>47</v>
      </c>
      <c r="F54" s="32">
        <v>39</v>
      </c>
      <c r="G54" s="22"/>
      <c r="H54" s="22"/>
    </row>
    <row r="55" spans="1:8" ht="14" x14ac:dyDescent="0.3">
      <c r="A55" s="31">
        <f t="shared" si="1"/>
        <v>0</v>
      </c>
      <c r="B55" s="12" t="str">
        <f t="shared" si="2"/>
        <v/>
      </c>
      <c r="C55" s="13" t="str">
        <f t="shared" si="3"/>
        <v/>
      </c>
      <c r="D55" s="21" t="str">
        <f>IF(A_no.of_yrs="",Data_sheet!M44,Data_sheet!G44)</f>
        <v/>
      </c>
      <c r="E55" s="13" t="s">
        <v>48</v>
      </c>
      <c r="F55" s="32">
        <v>40</v>
      </c>
      <c r="G55" s="22"/>
      <c r="H55" s="22"/>
    </row>
    <row r="56" spans="1:8" ht="14" x14ac:dyDescent="0.3">
      <c r="A56" s="31">
        <f t="shared" si="1"/>
        <v>0</v>
      </c>
      <c r="B56" s="12" t="str">
        <f t="shared" si="2"/>
        <v/>
      </c>
      <c r="C56" s="13" t="str">
        <f t="shared" si="3"/>
        <v/>
      </c>
      <c r="D56" s="21" t="str">
        <f>IF(A_no.of_yrs="",Data_sheet!M45,Data_sheet!G45)</f>
        <v/>
      </c>
      <c r="E56" s="13" t="s">
        <v>49</v>
      </c>
      <c r="F56" s="32">
        <v>41</v>
      </c>
      <c r="G56" s="22"/>
      <c r="H56" s="22"/>
    </row>
    <row r="57" spans="1:8" ht="14" x14ac:dyDescent="0.3">
      <c r="A57" s="31">
        <f t="shared" si="1"/>
        <v>0</v>
      </c>
      <c r="B57" s="12" t="str">
        <f t="shared" si="2"/>
        <v/>
      </c>
      <c r="C57" s="13" t="str">
        <f t="shared" si="3"/>
        <v/>
      </c>
      <c r="D57" s="21" t="str">
        <f>IF(A_no.of_yrs="",Data_sheet!M46,Data_sheet!G46)</f>
        <v/>
      </c>
      <c r="E57" s="13" t="s">
        <v>50</v>
      </c>
      <c r="F57" s="32">
        <v>42</v>
      </c>
      <c r="G57" s="22"/>
      <c r="H57" s="22"/>
    </row>
    <row r="58" spans="1:8" ht="14" x14ac:dyDescent="0.3">
      <c r="A58" s="31">
        <f t="shared" si="1"/>
        <v>0</v>
      </c>
      <c r="B58" s="12" t="str">
        <f t="shared" si="2"/>
        <v/>
      </c>
      <c r="C58" s="13" t="str">
        <f t="shared" si="3"/>
        <v/>
      </c>
      <c r="D58" s="21" t="str">
        <f>IF(A_no.of_yrs="",Data_sheet!M47,Data_sheet!G47)</f>
        <v/>
      </c>
      <c r="E58" s="13" t="s">
        <v>51</v>
      </c>
      <c r="F58" s="32">
        <v>43</v>
      </c>
      <c r="G58" s="22"/>
      <c r="H58" s="22"/>
    </row>
    <row r="59" spans="1:8" ht="14" x14ac:dyDescent="0.3">
      <c r="A59" s="31">
        <f t="shared" si="1"/>
        <v>0</v>
      </c>
      <c r="B59" s="12" t="str">
        <f t="shared" si="2"/>
        <v/>
      </c>
      <c r="C59" s="13" t="str">
        <f t="shared" si="3"/>
        <v/>
      </c>
      <c r="D59" s="21" t="str">
        <f>IF(A_no.of_yrs="",Data_sheet!M48,Data_sheet!G48)</f>
        <v/>
      </c>
      <c r="E59" s="13" t="s">
        <v>52</v>
      </c>
      <c r="F59" s="32">
        <v>44</v>
      </c>
      <c r="G59" s="22"/>
      <c r="H59" s="22"/>
    </row>
    <row r="60" spans="1:8" ht="14" x14ac:dyDescent="0.3">
      <c r="A60" s="31">
        <f t="shared" si="1"/>
        <v>0</v>
      </c>
      <c r="B60" s="12" t="str">
        <f t="shared" si="2"/>
        <v/>
      </c>
      <c r="C60" s="13" t="str">
        <f t="shared" si="3"/>
        <v/>
      </c>
      <c r="D60" s="21" t="str">
        <f>IF(A_no.of_yrs="",Data_sheet!M49,Data_sheet!G49)</f>
        <v/>
      </c>
      <c r="E60" s="13" t="s">
        <v>53</v>
      </c>
      <c r="F60" s="32">
        <v>45</v>
      </c>
      <c r="G60" s="22"/>
      <c r="H60" s="22"/>
    </row>
    <row r="61" spans="1:8" ht="14" x14ac:dyDescent="0.3">
      <c r="A61" s="31">
        <f t="shared" si="1"/>
        <v>0</v>
      </c>
      <c r="B61" s="12" t="str">
        <f t="shared" si="2"/>
        <v/>
      </c>
      <c r="C61" s="13" t="str">
        <f t="shared" si="3"/>
        <v/>
      </c>
      <c r="D61" s="21" t="str">
        <f>IF(A_no.of_yrs="",Data_sheet!M50,Data_sheet!G50)</f>
        <v/>
      </c>
      <c r="E61" s="13" t="s">
        <v>54</v>
      </c>
      <c r="F61" s="32">
        <v>46</v>
      </c>
      <c r="G61" s="22"/>
      <c r="H61" s="22"/>
    </row>
    <row r="62" spans="1:8" ht="14" x14ac:dyDescent="0.3">
      <c r="A62" s="31">
        <f t="shared" si="1"/>
        <v>0</v>
      </c>
      <c r="B62" s="12" t="str">
        <f t="shared" si="2"/>
        <v/>
      </c>
      <c r="C62" s="13" t="str">
        <f t="shared" si="3"/>
        <v/>
      </c>
      <c r="D62" s="21" t="str">
        <f>IF(A_no.of_yrs="",Data_sheet!M51,Data_sheet!G51)</f>
        <v/>
      </c>
      <c r="E62" s="13" t="s">
        <v>55</v>
      </c>
      <c r="F62" s="32">
        <v>47</v>
      </c>
      <c r="G62" s="22"/>
      <c r="H62" s="22"/>
    </row>
    <row r="63" spans="1:8" ht="14" x14ac:dyDescent="0.3">
      <c r="A63" s="31">
        <f t="shared" si="1"/>
        <v>0</v>
      </c>
      <c r="B63" s="12" t="str">
        <f t="shared" si="2"/>
        <v/>
      </c>
      <c r="C63" s="13" t="str">
        <f t="shared" si="3"/>
        <v/>
      </c>
      <c r="D63" s="21" t="str">
        <f>IF(A_no.of_yrs="",Data_sheet!M52,Data_sheet!G52)</f>
        <v/>
      </c>
      <c r="E63" s="13" t="s">
        <v>56</v>
      </c>
      <c r="F63" s="32">
        <v>48</v>
      </c>
      <c r="G63" s="22"/>
      <c r="H63" s="22"/>
    </row>
    <row r="64" spans="1:8" ht="14" x14ac:dyDescent="0.3">
      <c r="A64" s="31">
        <f t="shared" si="1"/>
        <v>0</v>
      </c>
      <c r="B64" s="12" t="str">
        <f t="shared" si="2"/>
        <v/>
      </c>
      <c r="C64" s="13" t="str">
        <f t="shared" si="3"/>
        <v/>
      </c>
      <c r="D64" s="21" t="str">
        <f>IF(A_no.of_yrs="",Data_sheet!M53,Data_sheet!G53)</f>
        <v/>
      </c>
      <c r="E64" s="13" t="s">
        <v>57</v>
      </c>
      <c r="F64" s="32">
        <v>49</v>
      </c>
      <c r="G64" s="22"/>
      <c r="H64" s="22"/>
    </row>
    <row r="65" spans="1:8" ht="14" x14ac:dyDescent="0.3">
      <c r="A65" s="31">
        <f t="shared" si="1"/>
        <v>0</v>
      </c>
      <c r="B65" s="12" t="str">
        <f t="shared" si="2"/>
        <v/>
      </c>
      <c r="C65" s="13" t="str">
        <f t="shared" si="3"/>
        <v/>
      </c>
      <c r="D65" s="21" t="str">
        <f>IF(A_no.of_yrs="",Data_sheet!M54,Data_sheet!G54)</f>
        <v/>
      </c>
      <c r="E65" s="13" t="s">
        <v>58</v>
      </c>
      <c r="F65" s="32">
        <v>50</v>
      </c>
      <c r="G65" s="22"/>
      <c r="H65" s="22"/>
    </row>
    <row r="66" spans="1:8" ht="14" x14ac:dyDescent="0.3">
      <c r="A66" s="31">
        <f t="shared" si="1"/>
        <v>0</v>
      </c>
      <c r="B66" s="12" t="str">
        <f t="shared" ref="B66" si="4">IFERROR((IF(C66=0," ",A66-(C66-1)&amp;" "&amp; "to"&amp;" "&amp;A66)),"")</f>
        <v/>
      </c>
      <c r="C66" s="13" t="str">
        <f t="shared" si="3"/>
        <v/>
      </c>
      <c r="D66" s="21" t="str">
        <f>IF(A_no.of_yrs="",Data_sheet!M55,Data_sheet!G55)</f>
        <v/>
      </c>
      <c r="E66" s="13" t="s">
        <v>59</v>
      </c>
      <c r="F66" s="32">
        <v>51</v>
      </c>
      <c r="G66" s="22"/>
      <c r="H66" s="22"/>
    </row>
    <row r="67" spans="1:8" ht="14" x14ac:dyDescent="0.3">
      <c r="A67" s="31">
        <f t="shared" si="1"/>
        <v>0</v>
      </c>
      <c r="B67" s="12" t="str">
        <f t="shared" ref="B67:B92" si="5">IFERROR((IF(C67=0," ",A67-(C67-1)&amp;" "&amp; "to"&amp;" "&amp;A67)),"")</f>
        <v/>
      </c>
      <c r="C67" s="13" t="str">
        <f t="shared" si="3"/>
        <v/>
      </c>
      <c r="D67" s="21" t="str">
        <f>IF(A_no.of_yrs="",Data_sheet!M56,Data_sheet!G56)</f>
        <v/>
      </c>
      <c r="E67" s="13" t="s">
        <v>60</v>
      </c>
      <c r="F67" s="32">
        <v>52</v>
      </c>
      <c r="G67" s="22"/>
      <c r="H67" s="22"/>
    </row>
    <row r="68" spans="1:8" ht="14" x14ac:dyDescent="0.3">
      <c r="A68" s="31">
        <f t="shared" si="1"/>
        <v>0</v>
      </c>
      <c r="B68" s="12" t="str">
        <f t="shared" si="5"/>
        <v/>
      </c>
      <c r="C68" s="13" t="str">
        <f t="shared" si="3"/>
        <v/>
      </c>
      <c r="D68" s="21" t="str">
        <f>IF(A_no.of_yrs="",Data_sheet!M57,Data_sheet!G57)</f>
        <v/>
      </c>
      <c r="E68" s="13" t="s">
        <v>104</v>
      </c>
      <c r="F68" s="32">
        <v>53</v>
      </c>
      <c r="G68" s="22"/>
      <c r="H68" s="22"/>
    </row>
    <row r="69" spans="1:8" ht="14" x14ac:dyDescent="0.3">
      <c r="A69" s="31">
        <f t="shared" si="1"/>
        <v>0</v>
      </c>
      <c r="B69" s="12" t="str">
        <f t="shared" si="5"/>
        <v/>
      </c>
      <c r="C69" s="13" t="str">
        <f t="shared" si="3"/>
        <v/>
      </c>
      <c r="D69" s="21" t="str">
        <f>IF(A_no.of_yrs="",Data_sheet!M58,Data_sheet!G58)</f>
        <v/>
      </c>
      <c r="E69" s="13" t="s">
        <v>105</v>
      </c>
      <c r="F69" s="32">
        <v>54</v>
      </c>
      <c r="G69" s="22"/>
      <c r="H69" s="22"/>
    </row>
    <row r="70" spans="1:8" ht="14" x14ac:dyDescent="0.3">
      <c r="A70" s="31">
        <f t="shared" si="1"/>
        <v>0</v>
      </c>
      <c r="B70" s="12" t="str">
        <f t="shared" si="5"/>
        <v/>
      </c>
      <c r="C70" s="13" t="str">
        <f t="shared" si="3"/>
        <v/>
      </c>
      <c r="D70" s="21" t="str">
        <f>IF(A_no.of_yrs="",Data_sheet!M59,Data_sheet!G59)</f>
        <v/>
      </c>
      <c r="E70" s="13" t="s">
        <v>106</v>
      </c>
      <c r="F70" s="32">
        <v>55</v>
      </c>
      <c r="G70" s="22"/>
      <c r="H70" s="22"/>
    </row>
    <row r="71" spans="1:8" ht="14" x14ac:dyDescent="0.3">
      <c r="A71" s="31">
        <f t="shared" si="1"/>
        <v>0</v>
      </c>
      <c r="B71" s="12" t="str">
        <f t="shared" si="5"/>
        <v/>
      </c>
      <c r="C71" s="13" t="str">
        <f t="shared" si="3"/>
        <v/>
      </c>
      <c r="D71" s="21" t="str">
        <f>IF(A_no.of_yrs="",Data_sheet!M60,Data_sheet!G60)</f>
        <v/>
      </c>
      <c r="E71" s="13" t="s">
        <v>107</v>
      </c>
      <c r="F71" s="32">
        <v>56</v>
      </c>
      <c r="G71" s="22"/>
      <c r="H71" s="22"/>
    </row>
    <row r="72" spans="1:8" ht="14" x14ac:dyDescent="0.3">
      <c r="A72" s="31">
        <f t="shared" si="1"/>
        <v>0</v>
      </c>
      <c r="B72" s="12" t="str">
        <f t="shared" si="5"/>
        <v/>
      </c>
      <c r="C72" s="13" t="str">
        <f t="shared" si="3"/>
        <v/>
      </c>
      <c r="D72" s="21" t="str">
        <f>IF(A_no.of_yrs="",Data_sheet!M61,Data_sheet!G61)</f>
        <v/>
      </c>
      <c r="E72" s="13" t="s">
        <v>108</v>
      </c>
      <c r="F72" s="32">
        <v>57</v>
      </c>
      <c r="G72" s="22"/>
      <c r="H72" s="22"/>
    </row>
    <row r="73" spans="1:8" ht="14" x14ac:dyDescent="0.3">
      <c r="A73" s="31">
        <f t="shared" si="1"/>
        <v>0</v>
      </c>
      <c r="B73" s="12" t="str">
        <f t="shared" si="5"/>
        <v/>
      </c>
      <c r="C73" s="13" t="str">
        <f t="shared" si="3"/>
        <v/>
      </c>
      <c r="D73" s="21" t="str">
        <f>IF(A_no.of_yrs="",Data_sheet!M62,Data_sheet!G62)</f>
        <v/>
      </c>
      <c r="E73" s="13" t="s">
        <v>109</v>
      </c>
      <c r="F73" s="32">
        <v>58</v>
      </c>
      <c r="G73" s="22"/>
      <c r="H73" s="22"/>
    </row>
    <row r="74" spans="1:8" ht="14" x14ac:dyDescent="0.3">
      <c r="A74" s="31">
        <f t="shared" si="1"/>
        <v>0</v>
      </c>
      <c r="B74" s="12" t="str">
        <f t="shared" si="5"/>
        <v/>
      </c>
      <c r="C74" s="13" t="str">
        <f t="shared" si="3"/>
        <v/>
      </c>
      <c r="D74" s="21" t="str">
        <f>IF(A_no.of_yrs="",Data_sheet!M63,Data_sheet!G63)</f>
        <v/>
      </c>
      <c r="E74" s="13" t="s">
        <v>110</v>
      </c>
      <c r="F74" s="32">
        <v>59</v>
      </c>
      <c r="G74" s="22"/>
      <c r="H74" s="22"/>
    </row>
    <row r="75" spans="1:8" ht="14" x14ac:dyDescent="0.3">
      <c r="A75" s="31">
        <f t="shared" si="1"/>
        <v>0</v>
      </c>
      <c r="B75" s="12" t="str">
        <f t="shared" si="5"/>
        <v/>
      </c>
      <c r="C75" s="13" t="str">
        <f t="shared" si="3"/>
        <v/>
      </c>
      <c r="D75" s="21" t="str">
        <f>IF(A_no.of_yrs="",Data_sheet!M64,Data_sheet!G64)</f>
        <v/>
      </c>
      <c r="E75" s="13" t="s">
        <v>111</v>
      </c>
      <c r="F75" s="32">
        <v>60</v>
      </c>
      <c r="G75" s="22"/>
      <c r="H75" s="22"/>
    </row>
    <row r="76" spans="1:8" ht="14" x14ac:dyDescent="0.3">
      <c r="A76" s="31">
        <f t="shared" si="1"/>
        <v>0</v>
      </c>
      <c r="B76" s="12" t="str">
        <f t="shared" si="5"/>
        <v/>
      </c>
      <c r="C76" s="13" t="str">
        <f t="shared" si="3"/>
        <v/>
      </c>
      <c r="D76" s="21" t="str">
        <f>IF(A_no.of_yrs="",Data_sheet!M65,Data_sheet!G65)</f>
        <v/>
      </c>
      <c r="E76" s="13" t="s">
        <v>112</v>
      </c>
      <c r="F76" s="32">
        <v>61</v>
      </c>
      <c r="G76" s="22"/>
      <c r="H76" s="22"/>
    </row>
    <row r="77" spans="1:8" ht="14" x14ac:dyDescent="0.3">
      <c r="A77" s="31">
        <f t="shared" si="1"/>
        <v>0</v>
      </c>
      <c r="B77" s="12" t="str">
        <f t="shared" si="5"/>
        <v/>
      </c>
      <c r="C77" s="13" t="str">
        <f t="shared" si="3"/>
        <v/>
      </c>
      <c r="D77" s="21" t="str">
        <f>IF(A_no.of_yrs="",Data_sheet!M66,Data_sheet!G66)</f>
        <v/>
      </c>
      <c r="E77" s="13" t="s">
        <v>113</v>
      </c>
      <c r="F77" s="32">
        <v>62</v>
      </c>
      <c r="G77" s="22"/>
      <c r="H77" s="22"/>
    </row>
    <row r="78" spans="1:8" ht="14" x14ac:dyDescent="0.3">
      <c r="A78" s="31">
        <f t="shared" si="1"/>
        <v>0</v>
      </c>
      <c r="B78" s="12" t="str">
        <f t="shared" si="5"/>
        <v/>
      </c>
      <c r="C78" s="13" t="str">
        <f t="shared" si="3"/>
        <v/>
      </c>
      <c r="D78" s="21" t="str">
        <f>IF(A_no.of_yrs="",Data_sheet!M67,Data_sheet!G67)</f>
        <v/>
      </c>
      <c r="E78" s="13" t="s">
        <v>114</v>
      </c>
      <c r="F78" s="32">
        <v>63</v>
      </c>
      <c r="G78" s="22"/>
      <c r="H78" s="22"/>
    </row>
    <row r="79" spans="1:8" ht="14" x14ac:dyDescent="0.3">
      <c r="A79" s="31">
        <f t="shared" si="1"/>
        <v>0</v>
      </c>
      <c r="B79" s="12" t="str">
        <f t="shared" si="5"/>
        <v/>
      </c>
      <c r="C79" s="13" t="str">
        <f t="shared" si="3"/>
        <v/>
      </c>
      <c r="D79" s="21" t="str">
        <f>IF(A_no.of_yrs="",Data_sheet!M68,Data_sheet!G68)</f>
        <v/>
      </c>
      <c r="E79" s="13" t="s">
        <v>115</v>
      </c>
      <c r="F79" s="32">
        <v>64</v>
      </c>
      <c r="G79" s="22"/>
      <c r="H79" s="22"/>
    </row>
    <row r="80" spans="1:8" ht="14" x14ac:dyDescent="0.3">
      <c r="A80" s="31">
        <f t="shared" si="1"/>
        <v>0</v>
      </c>
      <c r="B80" s="12" t="str">
        <f t="shared" si="5"/>
        <v/>
      </c>
      <c r="C80" s="13" t="str">
        <f t="shared" si="3"/>
        <v/>
      </c>
      <c r="D80" s="21" t="str">
        <f>IF(A_no.of_yrs="",Data_sheet!M69,Data_sheet!G69)</f>
        <v/>
      </c>
      <c r="E80" s="13" t="s">
        <v>116</v>
      </c>
      <c r="F80" s="32">
        <v>65</v>
      </c>
      <c r="G80" s="22"/>
      <c r="H80" s="22"/>
    </row>
    <row r="81" spans="1:8" ht="14" x14ac:dyDescent="0.3">
      <c r="A81" s="31">
        <f t="shared" si="1"/>
        <v>0</v>
      </c>
      <c r="B81" s="12" t="str">
        <f t="shared" si="5"/>
        <v/>
      </c>
      <c r="C81" s="13" t="str">
        <f t="shared" ref="C81:C112" si="6">IFERROR(IF(A_no.of_yrs="",IF(D81&lt;&gt;"",ROUNDDOWN(((Number_of_pols/B_no.of_yrs)/B_no.of_pf_yr),0),""),IF(D81&lt;&gt;"",ROUNDDOWN(((Number_of_pols/A_no.of_yrs)/A_no.pf_per_yr),0),""))+IFERROR(VLOOKUP(E81,pols_to_add_yr,3,FALSE),0)+IFERROR(VLOOKUP(E81,total_excess,4,FALSE),0),"")</f>
        <v/>
      </c>
      <c r="D81" s="21" t="str">
        <f>IF(A_no.of_yrs="",Data_sheet!M70,Data_sheet!G70)</f>
        <v/>
      </c>
      <c r="E81" s="13" t="s">
        <v>117</v>
      </c>
      <c r="F81" s="32">
        <v>66</v>
      </c>
      <c r="G81" s="22"/>
      <c r="H81" s="22"/>
    </row>
    <row r="82" spans="1:8" ht="14" x14ac:dyDescent="0.3">
      <c r="A82" s="31">
        <f t="shared" si="1"/>
        <v>0</v>
      </c>
      <c r="B82" s="12" t="str">
        <f t="shared" si="5"/>
        <v/>
      </c>
      <c r="C82" s="13" t="str">
        <f t="shared" si="6"/>
        <v/>
      </c>
      <c r="D82" s="21" t="str">
        <f>IF(A_no.of_yrs="",Data_sheet!M71,Data_sheet!G71)</f>
        <v/>
      </c>
      <c r="E82" s="13" t="s">
        <v>118</v>
      </c>
      <c r="F82" s="32">
        <v>67</v>
      </c>
      <c r="G82" s="22"/>
      <c r="H82" s="22"/>
    </row>
    <row r="83" spans="1:8" ht="14" x14ac:dyDescent="0.3">
      <c r="A83" s="31">
        <f t="shared" si="1"/>
        <v>0</v>
      </c>
      <c r="B83" s="12" t="str">
        <f t="shared" si="5"/>
        <v/>
      </c>
      <c r="C83" s="13" t="str">
        <f t="shared" si="6"/>
        <v/>
      </c>
      <c r="D83" s="21" t="str">
        <f>IF(A_no.of_yrs="",Data_sheet!M72,Data_sheet!G72)</f>
        <v/>
      </c>
      <c r="E83" s="13" t="s">
        <v>119</v>
      </c>
      <c r="F83" s="32">
        <v>68</v>
      </c>
      <c r="G83" s="22"/>
      <c r="H83" s="22"/>
    </row>
    <row r="84" spans="1:8" ht="14" x14ac:dyDescent="0.3">
      <c r="A84" s="31">
        <f t="shared" si="1"/>
        <v>0</v>
      </c>
      <c r="B84" s="12" t="str">
        <f t="shared" si="5"/>
        <v/>
      </c>
      <c r="C84" s="13" t="str">
        <f t="shared" si="6"/>
        <v/>
      </c>
      <c r="D84" s="21" t="str">
        <f>IF(A_no.of_yrs="",Data_sheet!M73,Data_sheet!G73)</f>
        <v/>
      </c>
      <c r="E84" s="13" t="s">
        <v>120</v>
      </c>
      <c r="F84" s="32">
        <v>69</v>
      </c>
      <c r="G84" s="22"/>
      <c r="H84" s="22"/>
    </row>
    <row r="85" spans="1:8" ht="14" x14ac:dyDescent="0.3">
      <c r="A85" s="31">
        <f t="shared" si="1"/>
        <v>0</v>
      </c>
      <c r="B85" s="12" t="str">
        <f t="shared" si="5"/>
        <v/>
      </c>
      <c r="C85" s="13" t="str">
        <f t="shared" si="6"/>
        <v/>
      </c>
      <c r="D85" s="21" t="str">
        <f>IF(A_no.of_yrs="",Data_sheet!M74,Data_sheet!G74)</f>
        <v/>
      </c>
      <c r="E85" s="13" t="s">
        <v>121</v>
      </c>
      <c r="F85" s="32">
        <v>70</v>
      </c>
      <c r="G85" s="22"/>
      <c r="H85" s="22"/>
    </row>
    <row r="86" spans="1:8" ht="14" x14ac:dyDescent="0.3">
      <c r="A86" s="31">
        <f t="shared" si="1"/>
        <v>0</v>
      </c>
      <c r="B86" s="12" t="str">
        <f t="shared" si="5"/>
        <v/>
      </c>
      <c r="C86" s="13" t="str">
        <f t="shared" si="6"/>
        <v/>
      </c>
      <c r="D86" s="21" t="str">
        <f>IF(A_no.of_yrs="",Data_sheet!M75,Data_sheet!G75)</f>
        <v/>
      </c>
      <c r="E86" s="13" t="s">
        <v>122</v>
      </c>
      <c r="F86" s="32">
        <v>71</v>
      </c>
      <c r="G86" s="22"/>
      <c r="H86" s="22"/>
    </row>
    <row r="87" spans="1:8" ht="14" x14ac:dyDescent="0.3">
      <c r="A87" s="31">
        <f t="shared" si="1"/>
        <v>0</v>
      </c>
      <c r="B87" s="12" t="str">
        <f t="shared" si="5"/>
        <v/>
      </c>
      <c r="C87" s="13" t="str">
        <f t="shared" si="6"/>
        <v/>
      </c>
      <c r="D87" s="21" t="str">
        <f>IF(A_no.of_yrs="",Data_sheet!M76,Data_sheet!G76)</f>
        <v/>
      </c>
      <c r="E87" s="13" t="s">
        <v>123</v>
      </c>
      <c r="F87" s="32">
        <v>72</v>
      </c>
      <c r="G87" s="22"/>
      <c r="H87" s="22"/>
    </row>
    <row r="88" spans="1:8" ht="14" x14ac:dyDescent="0.3">
      <c r="A88" s="31">
        <f t="shared" si="1"/>
        <v>0</v>
      </c>
      <c r="B88" s="12" t="str">
        <f t="shared" si="5"/>
        <v/>
      </c>
      <c r="C88" s="13" t="str">
        <f t="shared" si="6"/>
        <v/>
      </c>
      <c r="D88" s="21" t="str">
        <f>IF(A_no.of_yrs="",Data_sheet!M77,Data_sheet!G77)</f>
        <v/>
      </c>
      <c r="E88" s="13" t="s">
        <v>124</v>
      </c>
      <c r="F88" s="32">
        <v>73</v>
      </c>
      <c r="G88" s="22"/>
      <c r="H88" s="22"/>
    </row>
    <row r="89" spans="1:8" ht="14" x14ac:dyDescent="0.3">
      <c r="A89" s="31">
        <f t="shared" si="1"/>
        <v>0</v>
      </c>
      <c r="B89" s="12" t="str">
        <f t="shared" si="5"/>
        <v/>
      </c>
      <c r="C89" s="13" t="str">
        <f t="shared" si="6"/>
        <v/>
      </c>
      <c r="D89" s="21" t="str">
        <f>IF(A_no.of_yrs="",Data_sheet!M78,Data_sheet!G78)</f>
        <v/>
      </c>
      <c r="E89" s="13" t="s">
        <v>125</v>
      </c>
      <c r="F89" s="32">
        <v>74</v>
      </c>
      <c r="G89" s="22"/>
      <c r="H89" s="22"/>
    </row>
    <row r="90" spans="1:8" ht="14" x14ac:dyDescent="0.3">
      <c r="A90" s="31">
        <f t="shared" si="1"/>
        <v>0</v>
      </c>
      <c r="B90" s="12" t="str">
        <f t="shared" si="5"/>
        <v/>
      </c>
      <c r="C90" s="13" t="str">
        <f t="shared" si="6"/>
        <v/>
      </c>
      <c r="D90" s="21" t="str">
        <f>IF(A_no.of_yrs="",Data_sheet!M79,Data_sheet!G79)</f>
        <v/>
      </c>
      <c r="E90" s="13" t="s">
        <v>126</v>
      </c>
      <c r="F90" s="32">
        <v>75</v>
      </c>
      <c r="G90" s="22"/>
      <c r="H90" s="22"/>
    </row>
    <row r="91" spans="1:8" ht="14" x14ac:dyDescent="0.3">
      <c r="A91" s="31">
        <f t="shared" si="1"/>
        <v>0</v>
      </c>
      <c r="B91" s="12" t="str">
        <f t="shared" si="5"/>
        <v/>
      </c>
      <c r="C91" s="13" t="str">
        <f t="shared" si="6"/>
        <v/>
      </c>
      <c r="D91" s="21" t="str">
        <f>IF(A_no.of_yrs="",Data_sheet!M80,Data_sheet!G80)</f>
        <v/>
      </c>
      <c r="E91" s="13" t="s">
        <v>127</v>
      </c>
      <c r="F91" s="32">
        <v>76</v>
      </c>
      <c r="G91" s="22"/>
      <c r="H91" s="22"/>
    </row>
    <row r="92" spans="1:8" ht="14" x14ac:dyDescent="0.3">
      <c r="A92" s="31">
        <f t="shared" si="1"/>
        <v>0</v>
      </c>
      <c r="B92" s="12" t="str">
        <f t="shared" si="5"/>
        <v/>
      </c>
      <c r="C92" s="13" t="str">
        <f t="shared" si="6"/>
        <v/>
      </c>
      <c r="D92" s="21" t="str">
        <f>IF(A_no.of_yrs="",Data_sheet!M81,Data_sheet!G81)</f>
        <v/>
      </c>
      <c r="E92" s="13" t="s">
        <v>128</v>
      </c>
      <c r="F92" s="32">
        <v>77</v>
      </c>
      <c r="G92" s="22"/>
      <c r="H92" s="22"/>
    </row>
    <row r="93" spans="1:8" ht="14" x14ac:dyDescent="0.3">
      <c r="A93" s="31">
        <f t="shared" si="1"/>
        <v>0</v>
      </c>
      <c r="B93" s="12" t="str">
        <f t="shared" ref="B93:B119" si="7">IFERROR((IF(C93=0," ",A93-(C93-1)&amp;" "&amp; "to"&amp;" "&amp;A93)),"")</f>
        <v/>
      </c>
      <c r="C93" s="13" t="str">
        <f t="shared" si="6"/>
        <v/>
      </c>
      <c r="D93" s="21" t="str">
        <f>IF(A_no.of_yrs="",Data_sheet!M82,Data_sheet!G82)</f>
        <v/>
      </c>
      <c r="E93" s="13" t="s">
        <v>129</v>
      </c>
      <c r="F93" s="32">
        <v>78</v>
      </c>
      <c r="G93" s="22"/>
      <c r="H93" s="22"/>
    </row>
    <row r="94" spans="1:8" ht="14" x14ac:dyDescent="0.3">
      <c r="A94" s="31">
        <f t="shared" si="1"/>
        <v>0</v>
      </c>
      <c r="B94" s="12" t="str">
        <f t="shared" si="7"/>
        <v/>
      </c>
      <c r="C94" s="13" t="str">
        <f t="shared" si="6"/>
        <v/>
      </c>
      <c r="D94" s="21" t="str">
        <f>IF(A_no.of_yrs="",Data_sheet!M83,Data_sheet!G83)</f>
        <v/>
      </c>
      <c r="E94" s="13" t="s">
        <v>154</v>
      </c>
      <c r="F94" s="32">
        <v>79</v>
      </c>
      <c r="G94" s="22"/>
      <c r="H94" s="22"/>
    </row>
    <row r="95" spans="1:8" ht="14" x14ac:dyDescent="0.3">
      <c r="A95" s="31">
        <f t="shared" si="1"/>
        <v>0</v>
      </c>
      <c r="B95" s="12" t="str">
        <f t="shared" si="7"/>
        <v/>
      </c>
      <c r="C95" s="13" t="str">
        <f t="shared" si="6"/>
        <v/>
      </c>
      <c r="D95" s="21" t="str">
        <f>IF(A_no.of_yrs="",Data_sheet!M84,Data_sheet!G84)</f>
        <v/>
      </c>
      <c r="E95" s="13" t="s">
        <v>155</v>
      </c>
      <c r="F95" s="32">
        <v>80</v>
      </c>
      <c r="G95" s="22"/>
      <c r="H95" s="22"/>
    </row>
    <row r="96" spans="1:8" ht="14" x14ac:dyDescent="0.3">
      <c r="A96" s="31">
        <f t="shared" si="1"/>
        <v>0</v>
      </c>
      <c r="B96" s="12" t="str">
        <f t="shared" si="7"/>
        <v/>
      </c>
      <c r="C96" s="13" t="str">
        <f t="shared" si="6"/>
        <v/>
      </c>
      <c r="D96" s="21" t="str">
        <f>IF(A_no.of_yrs="",Data_sheet!M85,Data_sheet!G85)</f>
        <v/>
      </c>
      <c r="E96" s="13" t="s">
        <v>156</v>
      </c>
      <c r="F96" s="32">
        <v>81</v>
      </c>
      <c r="G96" s="22"/>
      <c r="H96" s="22"/>
    </row>
    <row r="97" spans="1:8" ht="14" x14ac:dyDescent="0.3">
      <c r="A97" s="31">
        <f t="shared" si="1"/>
        <v>0</v>
      </c>
      <c r="B97" s="12" t="str">
        <f t="shared" si="7"/>
        <v/>
      </c>
      <c r="C97" s="13" t="str">
        <f t="shared" si="6"/>
        <v/>
      </c>
      <c r="D97" s="21" t="str">
        <f>IF(A_no.of_yrs="",Data_sheet!M86,Data_sheet!G86)</f>
        <v/>
      </c>
      <c r="E97" s="13" t="s">
        <v>157</v>
      </c>
      <c r="F97" s="32">
        <v>82</v>
      </c>
      <c r="G97" s="22"/>
      <c r="H97" s="22"/>
    </row>
    <row r="98" spans="1:8" ht="14" x14ac:dyDescent="0.3">
      <c r="A98" s="31">
        <f t="shared" si="1"/>
        <v>0</v>
      </c>
      <c r="B98" s="12" t="str">
        <f t="shared" si="7"/>
        <v/>
      </c>
      <c r="C98" s="13" t="str">
        <f t="shared" si="6"/>
        <v/>
      </c>
      <c r="D98" s="21" t="str">
        <f>IF(A_no.of_yrs="",Data_sheet!M87,Data_sheet!G87)</f>
        <v/>
      </c>
      <c r="E98" s="13" t="s">
        <v>158</v>
      </c>
      <c r="F98" s="32">
        <v>83</v>
      </c>
      <c r="G98" s="23"/>
      <c r="H98" s="23"/>
    </row>
    <row r="99" spans="1:8" ht="14" x14ac:dyDescent="0.3">
      <c r="A99" s="31">
        <f t="shared" si="1"/>
        <v>0</v>
      </c>
      <c r="B99" s="12" t="str">
        <f t="shared" si="7"/>
        <v/>
      </c>
      <c r="C99" s="13" t="str">
        <f t="shared" si="6"/>
        <v/>
      </c>
      <c r="D99" s="21" t="str">
        <f>IF(A_no.of_yrs="",Data_sheet!M88,Data_sheet!G88)</f>
        <v/>
      </c>
      <c r="E99" s="13" t="s">
        <v>159</v>
      </c>
      <c r="F99" s="32">
        <v>84</v>
      </c>
      <c r="G99" s="23"/>
      <c r="H99" s="23"/>
    </row>
    <row r="100" spans="1:8" ht="14" x14ac:dyDescent="0.3">
      <c r="A100" s="31">
        <f t="shared" si="1"/>
        <v>0</v>
      </c>
      <c r="B100" s="12" t="str">
        <f t="shared" si="7"/>
        <v/>
      </c>
      <c r="C100" s="13" t="str">
        <f t="shared" si="6"/>
        <v/>
      </c>
      <c r="D100" s="21" t="str">
        <f>IF(A_no.of_yrs="",Data_sheet!M89,Data_sheet!G89)</f>
        <v/>
      </c>
      <c r="E100" s="13" t="s">
        <v>160</v>
      </c>
      <c r="F100" s="32">
        <v>85</v>
      </c>
      <c r="G100" s="23"/>
      <c r="H100" s="23"/>
    </row>
    <row r="101" spans="1:8" ht="14" x14ac:dyDescent="0.3">
      <c r="A101" s="31">
        <f t="shared" si="1"/>
        <v>0</v>
      </c>
      <c r="B101" s="12" t="str">
        <f t="shared" si="7"/>
        <v/>
      </c>
      <c r="C101" s="13" t="str">
        <f t="shared" si="6"/>
        <v/>
      </c>
      <c r="D101" s="21" t="str">
        <f>IF(A_no.of_yrs="",Data_sheet!M90,Data_sheet!G90)</f>
        <v/>
      </c>
      <c r="E101" s="13" t="s">
        <v>161</v>
      </c>
      <c r="F101" s="32">
        <v>86</v>
      </c>
      <c r="G101" s="23"/>
      <c r="H101" s="23"/>
    </row>
    <row r="102" spans="1:8" ht="14" x14ac:dyDescent="0.3">
      <c r="A102" s="31">
        <f t="shared" si="1"/>
        <v>0</v>
      </c>
      <c r="B102" s="12" t="str">
        <f t="shared" si="7"/>
        <v/>
      </c>
      <c r="C102" s="13" t="str">
        <f t="shared" si="6"/>
        <v/>
      </c>
      <c r="D102" s="21" t="str">
        <f>IF(A_no.of_yrs="",Data_sheet!M91,Data_sheet!G91)</f>
        <v/>
      </c>
      <c r="E102" s="13" t="s">
        <v>162</v>
      </c>
      <c r="F102" s="32">
        <v>87</v>
      </c>
      <c r="G102" s="23"/>
      <c r="H102" s="23"/>
    </row>
    <row r="103" spans="1:8" ht="14" x14ac:dyDescent="0.3">
      <c r="A103" s="31">
        <f t="shared" si="1"/>
        <v>0</v>
      </c>
      <c r="B103" s="12" t="str">
        <f t="shared" si="7"/>
        <v/>
      </c>
      <c r="C103" s="13" t="str">
        <f t="shared" si="6"/>
        <v/>
      </c>
      <c r="D103" s="21" t="str">
        <f>IF(A_no.of_yrs="",Data_sheet!M92,Data_sheet!G92)</f>
        <v/>
      </c>
      <c r="E103" s="13" t="s">
        <v>163</v>
      </c>
      <c r="F103" s="32">
        <v>88</v>
      </c>
      <c r="G103" s="23"/>
      <c r="H103" s="23"/>
    </row>
    <row r="104" spans="1:8" ht="14" x14ac:dyDescent="0.3">
      <c r="A104" s="31">
        <f t="shared" si="1"/>
        <v>0</v>
      </c>
      <c r="B104" s="12" t="str">
        <f t="shared" si="7"/>
        <v/>
      </c>
      <c r="C104" s="13" t="str">
        <f t="shared" si="6"/>
        <v/>
      </c>
      <c r="D104" s="21" t="str">
        <f>IF(A_no.of_yrs="",Data_sheet!M93,Data_sheet!G93)</f>
        <v/>
      </c>
      <c r="E104" s="13" t="s">
        <v>164</v>
      </c>
      <c r="F104" s="32">
        <v>89</v>
      </c>
      <c r="G104" s="4"/>
      <c r="H104" s="3"/>
    </row>
    <row r="105" spans="1:8" ht="14" x14ac:dyDescent="0.3">
      <c r="A105" s="31">
        <f t="shared" si="1"/>
        <v>0</v>
      </c>
      <c r="B105" s="12" t="str">
        <f t="shared" si="7"/>
        <v/>
      </c>
      <c r="C105" s="13" t="str">
        <f t="shared" si="6"/>
        <v/>
      </c>
      <c r="D105" s="21" t="str">
        <f>IF(A_no.of_yrs="",Data_sheet!M94,Data_sheet!G94)</f>
        <v/>
      </c>
      <c r="E105" s="13" t="s">
        <v>165</v>
      </c>
      <c r="F105" s="32">
        <v>90</v>
      </c>
      <c r="G105" s="4"/>
      <c r="H105" s="3"/>
    </row>
    <row r="106" spans="1:8" ht="14" x14ac:dyDescent="0.3">
      <c r="A106" s="31">
        <f t="shared" si="1"/>
        <v>0</v>
      </c>
      <c r="B106" s="12" t="str">
        <f t="shared" si="7"/>
        <v/>
      </c>
      <c r="C106" s="13" t="str">
        <f t="shared" si="6"/>
        <v/>
      </c>
      <c r="D106" s="21" t="str">
        <f>IF(A_no.of_yrs="",Data_sheet!M95,Data_sheet!G95)</f>
        <v/>
      </c>
      <c r="E106" s="13" t="s">
        <v>166</v>
      </c>
      <c r="F106" s="32">
        <v>91</v>
      </c>
      <c r="G106" s="4"/>
      <c r="H106" s="3"/>
    </row>
    <row r="107" spans="1:8" ht="14" x14ac:dyDescent="0.3">
      <c r="A107" s="31">
        <f t="shared" si="1"/>
        <v>0</v>
      </c>
      <c r="B107" s="12" t="str">
        <f t="shared" si="7"/>
        <v/>
      </c>
      <c r="C107" s="13" t="str">
        <f t="shared" si="6"/>
        <v/>
      </c>
      <c r="D107" s="21" t="str">
        <f>IF(A_no.of_yrs="",Data_sheet!M96,Data_sheet!G96)</f>
        <v/>
      </c>
      <c r="E107" s="13" t="s">
        <v>167</v>
      </c>
      <c r="F107" s="32">
        <v>92</v>
      </c>
      <c r="G107" s="4"/>
      <c r="H107" s="3"/>
    </row>
    <row r="108" spans="1:8" ht="14" x14ac:dyDescent="0.3">
      <c r="A108" s="31">
        <f t="shared" si="1"/>
        <v>0</v>
      </c>
      <c r="B108" s="12" t="str">
        <f t="shared" si="7"/>
        <v/>
      </c>
      <c r="C108" s="13" t="str">
        <f t="shared" si="6"/>
        <v/>
      </c>
      <c r="D108" s="21" t="str">
        <f>IF(A_no.of_yrs="",Data_sheet!M97,Data_sheet!G97)</f>
        <v/>
      </c>
      <c r="E108" s="13" t="s">
        <v>168</v>
      </c>
      <c r="F108" s="32">
        <v>93</v>
      </c>
      <c r="G108" s="4"/>
      <c r="H108" s="3"/>
    </row>
    <row r="109" spans="1:8" ht="14" x14ac:dyDescent="0.3">
      <c r="A109" s="31">
        <f t="shared" si="1"/>
        <v>0</v>
      </c>
      <c r="B109" s="12" t="str">
        <f t="shared" si="7"/>
        <v/>
      </c>
      <c r="C109" s="13" t="str">
        <f t="shared" si="6"/>
        <v/>
      </c>
      <c r="D109" s="21" t="str">
        <f>IF(A_no.of_yrs="",Data_sheet!M98,Data_sheet!G98)</f>
        <v/>
      </c>
      <c r="E109" s="13" t="s">
        <v>169</v>
      </c>
      <c r="F109" s="32">
        <v>94</v>
      </c>
      <c r="G109" s="4"/>
      <c r="H109" s="3"/>
    </row>
    <row r="110" spans="1:8" ht="14" x14ac:dyDescent="0.3">
      <c r="A110" s="31">
        <f t="shared" si="1"/>
        <v>0</v>
      </c>
      <c r="B110" s="12" t="str">
        <f t="shared" si="7"/>
        <v/>
      </c>
      <c r="C110" s="13" t="str">
        <f t="shared" si="6"/>
        <v/>
      </c>
      <c r="D110" s="21" t="str">
        <f>IF(A_no.of_yrs="",Data_sheet!M99,Data_sheet!G99)</f>
        <v/>
      </c>
      <c r="E110" s="13" t="s">
        <v>170</v>
      </c>
      <c r="F110" s="32">
        <v>95</v>
      </c>
      <c r="G110" s="4"/>
      <c r="H110" s="3"/>
    </row>
    <row r="111" spans="1:8" ht="14" x14ac:dyDescent="0.3">
      <c r="A111" s="31">
        <f t="shared" si="1"/>
        <v>0</v>
      </c>
      <c r="B111" s="12" t="str">
        <f t="shared" si="7"/>
        <v/>
      </c>
      <c r="C111" s="13" t="str">
        <f t="shared" si="6"/>
        <v/>
      </c>
      <c r="D111" s="21" t="str">
        <f>IF(A_no.of_yrs="",Data_sheet!M100,Data_sheet!G100)</f>
        <v/>
      </c>
      <c r="E111" s="13" t="s">
        <v>171</v>
      </c>
      <c r="F111" s="32">
        <v>96</v>
      </c>
      <c r="G111" s="4"/>
      <c r="H111" s="3"/>
    </row>
    <row r="112" spans="1:8" ht="14" x14ac:dyDescent="0.3">
      <c r="A112" s="31">
        <f t="shared" si="1"/>
        <v>0</v>
      </c>
      <c r="B112" s="12" t="str">
        <f t="shared" si="7"/>
        <v/>
      </c>
      <c r="C112" s="13" t="str">
        <f t="shared" si="6"/>
        <v/>
      </c>
      <c r="D112" s="21" t="str">
        <f>IF(A_no.of_yrs="",Data_sheet!M101,Data_sheet!G101)</f>
        <v/>
      </c>
      <c r="E112" s="13" t="s">
        <v>172</v>
      </c>
      <c r="F112" s="32">
        <v>97</v>
      </c>
      <c r="G112" s="4"/>
      <c r="H112" s="3"/>
    </row>
    <row r="113" spans="1:10" ht="14" x14ac:dyDescent="0.3">
      <c r="A113" s="31">
        <f t="shared" si="1"/>
        <v>0</v>
      </c>
      <c r="B113" s="12" t="str">
        <f t="shared" si="7"/>
        <v/>
      </c>
      <c r="C113" s="13" t="str">
        <f t="shared" ref="C113:C119" si="8">IFERROR(IF(A_no.of_yrs="",IF(D113&lt;&gt;"",ROUNDDOWN(((Number_of_pols/B_no.of_yrs)/B_no.of_pf_yr),0),""),IF(D113&lt;&gt;"",ROUNDDOWN(((Number_of_pols/A_no.of_yrs)/A_no.pf_per_yr),0),""))+IFERROR(VLOOKUP(E113,pols_to_add_yr,3,FALSE),0)+IFERROR(VLOOKUP(E113,total_excess,4,FALSE),0),"")</f>
        <v/>
      </c>
      <c r="D113" s="21" t="str">
        <f>IF(A_no.of_yrs="",Data_sheet!M102,Data_sheet!G102)</f>
        <v/>
      </c>
      <c r="E113" s="13" t="s">
        <v>173</v>
      </c>
      <c r="F113" s="32">
        <v>98</v>
      </c>
      <c r="G113" s="4"/>
      <c r="H113" s="3"/>
    </row>
    <row r="114" spans="1:10" ht="14" x14ac:dyDescent="0.3">
      <c r="A114" s="31">
        <f t="shared" si="1"/>
        <v>0</v>
      </c>
      <c r="B114" s="12" t="str">
        <f t="shared" si="7"/>
        <v/>
      </c>
      <c r="C114" s="13" t="str">
        <f t="shared" si="8"/>
        <v/>
      </c>
      <c r="D114" s="21" t="str">
        <f>IF(A_no.of_yrs="",Data_sheet!M103,Data_sheet!G103)</f>
        <v/>
      </c>
      <c r="E114" s="13" t="s">
        <v>174</v>
      </c>
      <c r="F114" s="32">
        <v>99</v>
      </c>
      <c r="G114" s="4"/>
      <c r="H114" s="3"/>
    </row>
    <row r="115" spans="1:10" ht="14" x14ac:dyDescent="0.3">
      <c r="A115" s="31">
        <f t="shared" si="1"/>
        <v>0</v>
      </c>
      <c r="B115" s="12" t="str">
        <f t="shared" si="7"/>
        <v/>
      </c>
      <c r="C115" s="13" t="str">
        <f t="shared" si="8"/>
        <v/>
      </c>
      <c r="D115" s="21" t="str">
        <f>IF(A_no.of_yrs="",Data_sheet!M104,Data_sheet!G104)</f>
        <v/>
      </c>
      <c r="E115" s="13" t="s">
        <v>175</v>
      </c>
      <c r="F115" s="32">
        <v>100</v>
      </c>
      <c r="G115" s="4"/>
      <c r="H115" s="3"/>
    </row>
    <row r="116" spans="1:10" ht="14" x14ac:dyDescent="0.3">
      <c r="A116" s="31">
        <f t="shared" si="1"/>
        <v>0</v>
      </c>
      <c r="B116" s="12" t="str">
        <f t="shared" si="7"/>
        <v/>
      </c>
      <c r="C116" s="13" t="str">
        <f t="shared" si="8"/>
        <v/>
      </c>
      <c r="D116" s="21" t="str">
        <f>IF(A_no.of_yrs="",Data_sheet!M105,Data_sheet!G105)</f>
        <v/>
      </c>
      <c r="E116" s="13" t="s">
        <v>176</v>
      </c>
      <c r="F116" s="32">
        <v>101</v>
      </c>
      <c r="G116" s="4"/>
      <c r="H116" s="3"/>
    </row>
    <row r="117" spans="1:10" ht="14" x14ac:dyDescent="0.3">
      <c r="A117" s="31">
        <f t="shared" si="1"/>
        <v>0</v>
      </c>
      <c r="B117" s="12" t="str">
        <f t="shared" si="7"/>
        <v/>
      </c>
      <c r="C117" s="13" t="str">
        <f t="shared" si="8"/>
        <v/>
      </c>
      <c r="D117" s="21" t="str">
        <f>IF(A_no.of_yrs="",Data_sheet!M106,Data_sheet!G106)</f>
        <v/>
      </c>
      <c r="E117" s="13" t="s">
        <v>177</v>
      </c>
      <c r="F117" s="32">
        <v>102</v>
      </c>
      <c r="G117" s="4"/>
      <c r="H117" s="3"/>
    </row>
    <row r="118" spans="1:10" ht="14" x14ac:dyDescent="0.3">
      <c r="A118" s="31">
        <f t="shared" si="1"/>
        <v>0</v>
      </c>
      <c r="B118" s="12" t="str">
        <f t="shared" si="7"/>
        <v/>
      </c>
      <c r="C118" s="13" t="str">
        <f t="shared" si="8"/>
        <v/>
      </c>
      <c r="D118" s="21" t="str">
        <f>IF(A_no.of_yrs="",Data_sheet!M107,Data_sheet!G107)</f>
        <v/>
      </c>
      <c r="E118" s="13" t="s">
        <v>178</v>
      </c>
      <c r="F118" s="32">
        <v>103</v>
      </c>
      <c r="G118" s="4"/>
      <c r="H118" s="3"/>
    </row>
    <row r="119" spans="1:10" ht="14" x14ac:dyDescent="0.3">
      <c r="A119" s="31">
        <f t="shared" si="1"/>
        <v>0</v>
      </c>
      <c r="B119" s="12" t="str">
        <f t="shared" si="7"/>
        <v/>
      </c>
      <c r="C119" s="13" t="str">
        <f t="shared" si="8"/>
        <v/>
      </c>
      <c r="D119" s="21" t="str">
        <f>IF(A_no.of_yrs="",Data_sheet!M108,Data_sheet!G108)</f>
        <v/>
      </c>
      <c r="E119" s="13" t="s">
        <v>179</v>
      </c>
      <c r="F119" s="32">
        <v>104</v>
      </c>
      <c r="G119" s="4"/>
      <c r="H119" s="3"/>
    </row>
    <row r="120" spans="1:10" ht="14" x14ac:dyDescent="0.3">
      <c r="B120" s="3"/>
      <c r="C120" s="149">
        <f>SUM(C16:C119)</f>
        <v>0</v>
      </c>
      <c r="D120" s="3"/>
      <c r="E120" s="3"/>
      <c r="F120" s="3"/>
      <c r="G120" s="3"/>
      <c r="H120" s="4"/>
      <c r="I120" s="3"/>
      <c r="J120" s="3"/>
    </row>
    <row r="121" spans="1:10" ht="15" customHeight="1" x14ac:dyDescent="0.3">
      <c r="B121" s="201" t="s">
        <v>193</v>
      </c>
      <c r="C121" s="201"/>
      <c r="D121" s="201"/>
      <c r="E121" s="201"/>
      <c r="F121" s="24"/>
      <c r="G121" s="24"/>
      <c r="H121" s="24"/>
      <c r="I121" s="24"/>
      <c r="J121" s="3"/>
    </row>
    <row r="122" spans="1:10" ht="14" x14ac:dyDescent="0.3">
      <c r="B122" s="201"/>
      <c r="C122" s="201"/>
      <c r="D122" s="201"/>
      <c r="E122" s="201"/>
      <c r="F122" s="3"/>
      <c r="G122" s="3"/>
      <c r="H122" s="4"/>
      <c r="I122" s="3"/>
      <c r="J122" s="3"/>
    </row>
    <row r="123" spans="1:10" ht="14" x14ac:dyDescent="0.3">
      <c r="B123" s="3"/>
      <c r="C123" s="3"/>
      <c r="D123" s="3"/>
      <c r="E123" s="3"/>
      <c r="F123" s="3"/>
      <c r="G123" s="3"/>
      <c r="H123" s="4"/>
      <c r="I123" s="3"/>
      <c r="J123" s="3"/>
    </row>
    <row r="124" spans="1:10" ht="14.5" x14ac:dyDescent="0.35">
      <c r="B124" s="202"/>
      <c r="C124" s="202"/>
      <c r="D124" s="202"/>
      <c r="E124" s="202"/>
      <c r="F124" s="145"/>
      <c r="G124" s="145"/>
      <c r="H124" s="145"/>
      <c r="I124" s="25"/>
      <c r="J124" s="25"/>
    </row>
    <row r="125" spans="1:10" ht="14" x14ac:dyDescent="0.3">
      <c r="B125" s="145"/>
      <c r="C125" s="145"/>
      <c r="D125" s="145"/>
      <c r="E125" s="145"/>
      <c r="F125" s="145"/>
      <c r="G125" s="145"/>
      <c r="H125" s="145"/>
      <c r="I125" s="25"/>
      <c r="J125" s="25"/>
    </row>
    <row r="126" spans="1:10" ht="14" hidden="1" x14ac:dyDescent="0.3">
      <c r="B126" s="145"/>
      <c r="C126" s="203"/>
      <c r="D126" s="203"/>
      <c r="E126" s="203"/>
      <c r="F126" s="145"/>
      <c r="G126" s="204"/>
      <c r="H126" s="204"/>
      <c r="I126" s="25"/>
      <c r="J126" s="25"/>
    </row>
    <row r="127" spans="1:10" ht="14" hidden="1" x14ac:dyDescent="0.3">
      <c r="B127" s="145"/>
      <c r="C127" s="145"/>
      <c r="D127" s="145"/>
      <c r="E127" s="145"/>
      <c r="F127" s="145"/>
      <c r="G127" s="204"/>
      <c r="H127" s="204"/>
      <c r="I127" s="25"/>
      <c r="J127" s="25"/>
    </row>
    <row r="128" spans="1:10" ht="14" hidden="1" x14ac:dyDescent="0.3">
      <c r="B128" s="145"/>
      <c r="C128" s="203"/>
      <c r="D128" s="203"/>
      <c r="E128" s="203"/>
      <c r="F128" s="145"/>
      <c r="G128" s="204"/>
      <c r="H128" s="204"/>
      <c r="I128" s="25"/>
      <c r="J128" s="25"/>
    </row>
    <row r="129" spans="2:10" ht="14" hidden="1" x14ac:dyDescent="0.3">
      <c r="B129" s="145"/>
      <c r="C129" s="203"/>
      <c r="D129" s="203"/>
      <c r="E129" s="203"/>
      <c r="F129" s="145"/>
      <c r="G129" s="204"/>
      <c r="H129" s="204"/>
      <c r="I129" s="25"/>
      <c r="J129" s="25"/>
    </row>
    <row r="130" spans="2:10" ht="14" hidden="1" x14ac:dyDescent="0.3">
      <c r="B130" s="145"/>
      <c r="C130" s="203"/>
      <c r="D130" s="203"/>
      <c r="E130" s="203"/>
      <c r="F130" s="145"/>
      <c r="G130" s="204"/>
      <c r="H130" s="204"/>
      <c r="I130" s="25"/>
      <c r="J130" s="25"/>
    </row>
    <row r="131" spans="2:10" ht="14" hidden="1" x14ac:dyDescent="0.3">
      <c r="B131" s="25"/>
      <c r="C131" s="25"/>
      <c r="D131" s="25"/>
      <c r="E131" s="25"/>
      <c r="F131" s="25"/>
      <c r="G131" s="25"/>
      <c r="H131" s="25"/>
      <c r="I131" s="25"/>
      <c r="J131" s="25"/>
    </row>
    <row r="132" spans="2:10" ht="14" hidden="1" x14ac:dyDescent="0.3">
      <c r="B132" s="25"/>
      <c r="C132" s="25"/>
      <c r="D132" s="25"/>
      <c r="E132" s="25"/>
      <c r="F132" s="25"/>
      <c r="G132" s="25"/>
      <c r="H132" s="25"/>
      <c r="I132" s="25"/>
      <c r="J132" s="25"/>
    </row>
    <row r="133" spans="2:10" ht="14" hidden="1" x14ac:dyDescent="0.3">
      <c r="B133" s="25"/>
      <c r="C133" s="25"/>
      <c r="D133" s="25"/>
      <c r="E133" s="25"/>
      <c r="F133" s="25"/>
      <c r="G133" s="25"/>
      <c r="H133" s="25"/>
      <c r="I133" s="25"/>
      <c r="J133" s="25"/>
    </row>
    <row r="134" spans="2:10" ht="14" hidden="1" x14ac:dyDescent="0.3">
      <c r="B134" s="25"/>
      <c r="C134" s="25"/>
      <c r="D134" s="25"/>
      <c r="E134" s="25"/>
      <c r="F134" s="25"/>
      <c r="G134" s="25"/>
      <c r="H134" s="25"/>
      <c r="I134" s="25"/>
      <c r="J134" s="25"/>
    </row>
    <row r="135" spans="2:10" ht="14" hidden="1" x14ac:dyDescent="0.3">
      <c r="B135" s="25"/>
      <c r="C135" s="25"/>
      <c r="D135" s="25"/>
      <c r="E135" s="25"/>
      <c r="F135" s="25"/>
      <c r="G135" s="25"/>
      <c r="H135" s="25"/>
      <c r="I135" s="25"/>
      <c r="J135" s="25"/>
    </row>
    <row r="136" spans="2:10" ht="14" hidden="1" x14ac:dyDescent="0.3">
      <c r="B136" s="25"/>
      <c r="C136" s="25"/>
      <c r="D136" s="25"/>
      <c r="E136" s="25"/>
      <c r="F136" s="25"/>
      <c r="G136" s="25"/>
      <c r="H136" s="25"/>
      <c r="I136" s="25"/>
      <c r="J136" s="25"/>
    </row>
    <row r="137" spans="2:10" ht="14" hidden="1" x14ac:dyDescent="0.3">
      <c r="B137" s="25"/>
      <c r="C137" s="25"/>
      <c r="D137" s="25"/>
      <c r="E137" s="25"/>
      <c r="F137" s="25"/>
      <c r="G137" s="25"/>
      <c r="H137" s="25"/>
      <c r="I137" s="25"/>
      <c r="J137" s="25"/>
    </row>
    <row r="138" spans="2:10" ht="14" hidden="1" x14ac:dyDescent="0.3">
      <c r="B138" s="25"/>
      <c r="C138" s="25"/>
      <c r="D138" s="25"/>
      <c r="E138" s="25"/>
      <c r="F138" s="25"/>
      <c r="G138" s="25"/>
      <c r="H138" s="25"/>
      <c r="I138" s="25"/>
      <c r="J138" s="25"/>
    </row>
    <row r="139" spans="2:10" ht="14" hidden="1" x14ac:dyDescent="0.3"/>
    <row r="140" spans="2:10" ht="14" hidden="1" x14ac:dyDescent="0.3"/>
    <row r="141" spans="2:10" ht="14" hidden="1" x14ac:dyDescent="0.3"/>
    <row r="142" spans="2:10" ht="14" hidden="1" x14ac:dyDescent="0.3"/>
    <row r="143" spans="2:10" ht="14" hidden="1" x14ac:dyDescent="0.3"/>
    <row r="144" spans="2:10" ht="14" hidden="1" x14ac:dyDescent="0.3"/>
    <row r="145" ht="14" hidden="1" x14ac:dyDescent="0.3"/>
  </sheetData>
  <sheetProtection algorithmName="SHA-512" hashValue="fu0ZkXik7Ghm+HiOs3341pzPVEJUQryGJM8g7VJ5kdUc1kXQGH9GN4YHqtH6sbHqLV3/OY+smzRoSnjR6y7Ozg==" saltValue="lFvoZtybBCZzDvZZ4WsrWQ==" spinCount="100000" sheet="1" objects="1" scenarios="1" selectLockedCells="1" selectUnlockedCells="1"/>
  <mergeCells count="15">
    <mergeCell ref="G15:H25"/>
    <mergeCell ref="B3:E3"/>
    <mergeCell ref="D9:E9"/>
    <mergeCell ref="D10:E10"/>
    <mergeCell ref="B11:C11"/>
    <mergeCell ref="D12:E12"/>
    <mergeCell ref="D14:E14"/>
    <mergeCell ref="B5:E6"/>
    <mergeCell ref="B121:E122"/>
    <mergeCell ref="B124:E124"/>
    <mergeCell ref="C126:E126"/>
    <mergeCell ref="G126:H130"/>
    <mergeCell ref="C128:E128"/>
    <mergeCell ref="C129:E129"/>
    <mergeCell ref="C130:E130"/>
  </mergeCells>
  <conditionalFormatting sqref="B5:E6">
    <cfRule type="containsText" dxfId="1" priority="1" operator="containsText" text="Please enter trust name on menu screen">
      <formula>NOT(ISERROR(SEARCH("Please enter trust name on menu screen",B5)))</formula>
    </cfRule>
  </conditionalFormatting>
  <pageMargins left="0.25" right="0.25" top="0.75" bottom="0.75" header="0.3" footer="0.3"/>
  <pageSetup paperSize="9" scale="78" orientation="portrait" r:id="rId1"/>
  <rowBreaks count="2" manualBreakCount="2">
    <brk id="67" max="8" man="1"/>
    <brk id="125" max="8" man="1"/>
  </rowBreaks>
  <colBreaks count="1" manualBreakCount="1">
    <brk id="9" max="10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3F45-75EA-4769-B447-CF6374CF5AA1}">
  <dimension ref="A1:XFC36"/>
  <sheetViews>
    <sheetView showGridLines="0" showRowColHeaders="0" zoomScale="130" zoomScaleNormal="130" workbookViewId="0">
      <selection activeCell="C13" sqref="C13"/>
    </sheetView>
  </sheetViews>
  <sheetFormatPr defaultColWidth="0" defaultRowHeight="14" zeroHeight="1" x14ac:dyDescent="0.3"/>
  <cols>
    <col min="1" max="2" width="9.1796875" customWidth="1"/>
    <col min="3" max="3" width="30.26953125" customWidth="1"/>
    <col min="4" max="4" width="30" customWidth="1"/>
    <col min="5" max="5" width="29.26953125" customWidth="1"/>
    <col min="6" max="6" width="9.1796875" customWidth="1"/>
    <col min="7" max="7" width="9.26953125" customWidth="1"/>
    <col min="8" max="16383" width="46" hidden="1"/>
    <col min="16384" max="16384" width="7.81640625" hidden="1" customWidth="1"/>
  </cols>
  <sheetData>
    <row r="1" spans="2:6" x14ac:dyDescent="0.3"/>
    <row r="2" spans="2:6" ht="14.5" thickBot="1" x14ac:dyDescent="0.35"/>
    <row r="3" spans="2:6" x14ac:dyDescent="0.3">
      <c r="B3" s="75"/>
      <c r="C3" s="76"/>
      <c r="D3" s="77"/>
      <c r="E3" s="77"/>
      <c r="F3" s="79"/>
    </row>
    <row r="4" spans="2:6" x14ac:dyDescent="0.3">
      <c r="B4" s="80"/>
      <c r="C4" s="3"/>
      <c r="D4" s="3"/>
      <c r="E4" s="3"/>
      <c r="F4" s="92"/>
    </row>
    <row r="5" spans="2:6" x14ac:dyDescent="0.3">
      <c r="B5" s="80"/>
      <c r="C5" s="131" t="s">
        <v>137</v>
      </c>
      <c r="D5" s="3"/>
      <c r="E5" s="3"/>
      <c r="F5" s="92"/>
    </row>
    <row r="6" spans="2:6" x14ac:dyDescent="0.3">
      <c r="B6" s="80"/>
      <c r="C6" s="35"/>
      <c r="D6" s="35"/>
      <c r="E6" s="35"/>
      <c r="F6" s="92"/>
    </row>
    <row r="7" spans="2:6" x14ac:dyDescent="0.3">
      <c r="B7" s="80"/>
      <c r="C7" s="201" t="s">
        <v>138</v>
      </c>
      <c r="D7" s="201"/>
      <c r="E7" s="201"/>
      <c r="F7" s="92"/>
    </row>
    <row r="8" spans="2:6" x14ac:dyDescent="0.3">
      <c r="B8" s="80"/>
      <c r="C8" s="201"/>
      <c r="D8" s="201"/>
      <c r="E8" s="201"/>
      <c r="F8" s="92"/>
    </row>
    <row r="9" spans="2:6" ht="14.5" thickBot="1" x14ac:dyDescent="0.35">
      <c r="B9" s="80"/>
      <c r="C9" s="5"/>
      <c r="D9" s="5"/>
      <c r="E9" s="5"/>
      <c r="F9" s="92"/>
    </row>
    <row r="10" spans="2:6" ht="14.5" thickBot="1" x14ac:dyDescent="0.35">
      <c r="B10" s="80"/>
      <c r="C10" s="193" t="s">
        <v>151</v>
      </c>
      <c r="D10" s="194"/>
      <c r="E10" s="195"/>
      <c r="F10" s="92"/>
    </row>
    <row r="11" spans="2:6" ht="45" customHeight="1" thickBot="1" x14ac:dyDescent="0.35">
      <c r="B11" s="80"/>
      <c r="C11" s="9"/>
      <c r="D11" s="8"/>
      <c r="E11" s="3"/>
      <c r="F11" s="92"/>
    </row>
    <row r="12" spans="2:6" ht="30" customHeight="1" x14ac:dyDescent="0.3">
      <c r="B12" s="80"/>
      <c r="C12" s="139" t="s">
        <v>139</v>
      </c>
      <c r="D12" s="140" t="s">
        <v>64</v>
      </c>
      <c r="E12" s="141" t="s">
        <v>65</v>
      </c>
      <c r="F12" s="92"/>
    </row>
    <row r="13" spans="2:6" x14ac:dyDescent="0.3">
      <c r="B13" s="80"/>
      <c r="C13" s="134"/>
      <c r="D13" s="34" t="str">
        <f>IF(C13="","",SUMIF('Initial schedule - to print'!E$16:E$119,C13,'Initial schedule - to print'!C$16:C$119))</f>
        <v/>
      </c>
      <c r="E13" s="135"/>
      <c r="F13" s="92"/>
    </row>
    <row r="14" spans="2:6" x14ac:dyDescent="0.3">
      <c r="B14" s="80"/>
      <c r="C14" s="134"/>
      <c r="D14" s="34" t="str">
        <f>IF(C14="","",SUMIF('Initial schedule - to print'!E$16:E$119,C14,'Initial schedule - to print'!C$16:C$119))</f>
        <v/>
      </c>
      <c r="E14" s="136"/>
      <c r="F14" s="92"/>
    </row>
    <row r="15" spans="2:6" x14ac:dyDescent="0.3">
      <c r="B15" s="80"/>
      <c r="C15" s="134"/>
      <c r="D15" s="34" t="str">
        <f>IF(C15="","",SUMIF('Initial schedule - to print'!E$16:E$119,C15,'Initial schedule - to print'!C$16:C$119))</f>
        <v/>
      </c>
      <c r="E15" s="136"/>
      <c r="F15" s="92"/>
    </row>
    <row r="16" spans="2:6" x14ac:dyDescent="0.3">
      <c r="B16" s="80"/>
      <c r="C16" s="134"/>
      <c r="D16" s="34" t="str">
        <f>IF(C16="","",SUMIF('Initial schedule - to print'!E$16:E$119,C16,'Initial schedule - to print'!C$16:C$119))</f>
        <v/>
      </c>
      <c r="E16" s="136"/>
      <c r="F16" s="92"/>
    </row>
    <row r="17" spans="2:6" x14ac:dyDescent="0.3">
      <c r="B17" s="80"/>
      <c r="C17" s="134"/>
      <c r="D17" s="34" t="str">
        <f>IF(C17="","",SUMIF('Initial schedule - to print'!E$16:E$119,C17,'Initial schedule - to print'!C$16:C$119))</f>
        <v/>
      </c>
      <c r="E17" s="136"/>
      <c r="F17" s="92"/>
    </row>
    <row r="18" spans="2:6" x14ac:dyDescent="0.3">
      <c r="B18" s="80"/>
      <c r="C18" s="134"/>
      <c r="D18" s="34" t="str">
        <f>IF(C18="","",SUMIF('Initial schedule - to print'!E$16:E$119,C18,'Initial schedule - to print'!C$16:C$119))</f>
        <v/>
      </c>
      <c r="E18" s="136"/>
      <c r="F18" s="92"/>
    </row>
    <row r="19" spans="2:6" x14ac:dyDescent="0.3">
      <c r="B19" s="80"/>
      <c r="C19" s="134"/>
      <c r="D19" s="34" t="str">
        <f>IF(C19="","",SUMIF('Initial schedule - to print'!E$16:E$119,C19,'Initial schedule - to print'!C$16:C$119))</f>
        <v/>
      </c>
      <c r="E19" s="136"/>
      <c r="F19" s="92"/>
    </row>
    <row r="20" spans="2:6" x14ac:dyDescent="0.3">
      <c r="B20" s="80"/>
      <c r="C20" s="134"/>
      <c r="D20" s="34" t="str">
        <f>IF(C20="","",SUMIF('Initial schedule - to print'!E$16:E$119,C20,'Initial schedule - to print'!C$16:C$119))</f>
        <v/>
      </c>
      <c r="E20" s="136"/>
      <c r="F20" s="92"/>
    </row>
    <row r="21" spans="2:6" x14ac:dyDescent="0.3">
      <c r="B21" s="80"/>
      <c r="C21" s="134"/>
      <c r="D21" s="34" t="str">
        <f>IF(C21="","",SUMIF('Initial schedule - to print'!E$16:E$119,C21,'Initial schedule - to print'!C$16:C$119))</f>
        <v/>
      </c>
      <c r="E21" s="136"/>
      <c r="F21" s="92"/>
    </row>
    <row r="22" spans="2:6" x14ac:dyDescent="0.3">
      <c r="B22" s="80"/>
      <c r="C22" s="134"/>
      <c r="D22" s="34" t="str">
        <f>IF(C22="","",SUMIF('Initial schedule - to print'!E$16:E$119,C22,'Initial schedule - to print'!C$16:C$119))</f>
        <v/>
      </c>
      <c r="E22" s="136"/>
      <c r="F22" s="92"/>
    </row>
    <row r="23" spans="2:6" x14ac:dyDescent="0.3">
      <c r="B23" s="80"/>
      <c r="C23" s="134"/>
      <c r="D23" s="34" t="str">
        <f>IF(C23="","",SUMIF('Initial schedule - to print'!E$16:E$119,C23,'Initial schedule - to print'!C$16:C$119))</f>
        <v/>
      </c>
      <c r="E23" s="136"/>
      <c r="F23" s="92"/>
    </row>
    <row r="24" spans="2:6" x14ac:dyDescent="0.3">
      <c r="B24" s="80"/>
      <c r="C24" s="134"/>
      <c r="D24" s="34" t="str">
        <f>IF(C24="","",SUMIF('Initial schedule - to print'!E$16:E$119,C24,'Initial schedule - to print'!C$16:C$119))</f>
        <v/>
      </c>
      <c r="E24" s="136"/>
      <c r="F24" s="92"/>
    </row>
    <row r="25" spans="2:6" x14ac:dyDescent="0.3">
      <c r="B25" s="80"/>
      <c r="C25" s="134"/>
      <c r="D25" s="34" t="str">
        <f>IF(C25="","",SUMIF('Initial schedule - to print'!E$16:E$119,C25,'Initial schedule - to print'!C$16:C$119))</f>
        <v/>
      </c>
      <c r="E25" s="136"/>
      <c r="F25" s="92"/>
    </row>
    <row r="26" spans="2:6" x14ac:dyDescent="0.3">
      <c r="B26" s="80"/>
      <c r="C26" s="134"/>
      <c r="D26" s="34" t="str">
        <f>IF(C26="","",SUMIF('Initial schedule - to print'!E$16:E$119,C26,'Initial schedule - to print'!C$16:C$119))</f>
        <v/>
      </c>
      <c r="E26" s="136"/>
      <c r="F26" s="92"/>
    </row>
    <row r="27" spans="2:6" x14ac:dyDescent="0.3">
      <c r="B27" s="80"/>
      <c r="C27" s="134"/>
      <c r="D27" s="34" t="str">
        <f>IF(C27="","",SUMIF('Initial schedule - to print'!E$16:E$119,C27,'Initial schedule - to print'!C$16:C$119))</f>
        <v/>
      </c>
      <c r="E27" s="136"/>
      <c r="F27" s="92"/>
    </row>
    <row r="28" spans="2:6" x14ac:dyDescent="0.3">
      <c r="B28" s="80"/>
      <c r="C28" s="134"/>
      <c r="D28" s="34" t="str">
        <f>IF(C28="","",SUMIF('Initial schedule - to print'!E$16:E$119,C28,'Initial schedule - to print'!C$16:C$119))</f>
        <v/>
      </c>
      <c r="E28" s="136"/>
      <c r="F28" s="92"/>
    </row>
    <row r="29" spans="2:6" x14ac:dyDescent="0.3">
      <c r="B29" s="80"/>
      <c r="C29" s="134"/>
      <c r="D29" s="34" t="str">
        <f>IF(C29="","",SUMIF('Initial schedule - to print'!E$16:E$119,C29,'Initial schedule - to print'!C$16:C$119))</f>
        <v/>
      </c>
      <c r="E29" s="137"/>
      <c r="F29" s="92"/>
    </row>
    <row r="30" spans="2:6" x14ac:dyDescent="0.3">
      <c r="B30" s="80"/>
      <c r="C30" s="134"/>
      <c r="D30" s="34" t="str">
        <f>IF(C30="","",SUMIF('Initial schedule - to print'!E$16:E$119,C30,'Initial schedule - to print'!C$16:C$119))</f>
        <v/>
      </c>
      <c r="E30" s="137"/>
      <c r="F30" s="92"/>
    </row>
    <row r="31" spans="2:6" x14ac:dyDescent="0.3">
      <c r="B31" s="80"/>
      <c r="C31" s="134"/>
      <c r="D31" s="34" t="str">
        <f>IF(C31="","",SUMIF('Initial schedule - to print'!E$16:E$119,C31,'Initial schedule - to print'!C$16:C$119))</f>
        <v/>
      </c>
      <c r="E31" s="137"/>
      <c r="F31" s="92"/>
    </row>
    <row r="32" spans="2:6" ht="14.5" thickBot="1" x14ac:dyDescent="0.35">
      <c r="B32" s="80"/>
      <c r="C32" s="138"/>
      <c r="D32" s="34" t="str">
        <f>IF(C32="","",SUMIF('Initial schedule - to print'!E$16:E$119,C32,'Initial schedule - to print'!C$16:C$119))</f>
        <v/>
      </c>
      <c r="E32" s="137"/>
      <c r="F32" s="92"/>
    </row>
    <row r="33" spans="2:6" x14ac:dyDescent="0.3">
      <c r="B33" s="80"/>
      <c r="C33" s="213" t="str">
        <f>IF(COUNT(D13:D32)=0,"","Ensure you go to step 2, print and sign the deferral letter")</f>
        <v/>
      </c>
      <c r="D33" s="213"/>
      <c r="E33" s="213"/>
      <c r="F33" s="92"/>
    </row>
    <row r="34" spans="2:6" ht="14.5" thickBot="1" x14ac:dyDescent="0.35">
      <c r="B34" s="81"/>
      <c r="C34" s="118"/>
      <c r="D34" s="118"/>
      <c r="E34" s="118"/>
      <c r="F34" s="119"/>
    </row>
    <row r="35" spans="2:6" x14ac:dyDescent="0.3"/>
    <row r="36" spans="2:6" x14ac:dyDescent="0.3"/>
  </sheetData>
  <sheetProtection algorithmName="SHA-512" hashValue="gy47rfwIvjxAWPuuia23aIDEorCBJv3TsF/hGga8o0GmBceNbLQtuNcTUrAbbYi7L9qWXr/Y/bvDHXQ4WFu/6w==" saltValue="XJ53yvjEksHzg1GKmEMhYg==" spinCount="100000" sheet="1" selectLockedCells="1"/>
  <mergeCells count="3">
    <mergeCell ref="C7:E8"/>
    <mergeCell ref="C10:E10"/>
    <mergeCell ref="C33:E33"/>
  </mergeCells>
  <conditionalFormatting sqref="C13:E32">
    <cfRule type="expression" dxfId="0" priority="1">
      <formula>#REF!&lt;&gt;""</formula>
    </cfRule>
  </conditionalFormatting>
  <dataValidations count="2">
    <dataValidation type="list" allowBlank="1" showInputMessage="1" showErrorMessage="1" sqref="E13:E32" xr:uid="{99FE6239-9690-4C65-AFB9-FD2503BC772D}">
      <formula1>Years</formula1>
    </dataValidation>
    <dataValidation type="list" allowBlank="1" showInputMessage="1" showErrorMessage="1" sqref="C13:C32" xr:uid="{7C0C2AF6-78C8-443E-BD4C-399115BE9AAB}">
      <formula1>PF_used</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C7B7-131B-40F9-9D93-7AD65359013C}">
  <sheetPr>
    <pageSetUpPr fitToPage="1"/>
  </sheetPr>
  <dimension ref="A1:K102"/>
  <sheetViews>
    <sheetView showGridLines="0" showRowColHeaders="0" zoomScale="130" zoomScaleNormal="130" workbookViewId="0">
      <selection activeCell="D9" sqref="D9:G9"/>
    </sheetView>
  </sheetViews>
  <sheetFormatPr defaultColWidth="0" defaultRowHeight="15" customHeight="1" zeroHeight="1" x14ac:dyDescent="0.3"/>
  <cols>
    <col min="1" max="1" width="12.81640625" customWidth="1"/>
    <col min="2" max="2" width="27.1796875" customWidth="1"/>
    <col min="3" max="3" width="11.7265625" customWidth="1"/>
    <col min="4" max="4" width="19.54296875" customWidth="1"/>
    <col min="5" max="5" width="14.81640625" customWidth="1"/>
    <col min="6" max="6" width="11.26953125" customWidth="1"/>
    <col min="7" max="7" width="12" customWidth="1"/>
    <col min="8" max="8" width="8.1796875" style="2" customWidth="1"/>
    <col min="9" max="9" width="7.81640625" customWidth="1"/>
    <col min="10" max="10" width="6" hidden="1" customWidth="1"/>
    <col min="11" max="16384" width="6" hidden="1"/>
  </cols>
  <sheetData>
    <row r="1" spans="1:11" ht="14" x14ac:dyDescent="0.3"/>
    <row r="2" spans="1:11" ht="14" x14ac:dyDescent="0.3"/>
    <row r="3" spans="1:11" ht="28" x14ac:dyDescent="0.6">
      <c r="B3" s="220" t="s">
        <v>142</v>
      </c>
      <c r="C3" s="220"/>
      <c r="D3" s="220"/>
      <c r="E3" s="220"/>
      <c r="F3" s="6"/>
      <c r="G3" s="6"/>
      <c r="H3" s="4"/>
      <c r="I3" s="3"/>
      <c r="J3" s="3"/>
    </row>
    <row r="4" spans="1:11" ht="28" x14ac:dyDescent="0.6">
      <c r="B4" s="36" t="s">
        <v>143</v>
      </c>
      <c r="C4" s="37"/>
      <c r="D4" s="37"/>
      <c r="E4" s="37"/>
      <c r="F4" s="3"/>
      <c r="G4" s="3"/>
      <c r="H4" s="4"/>
      <c r="I4" s="3"/>
      <c r="J4" s="3"/>
    </row>
    <row r="5" spans="1:11" ht="15" customHeight="1" x14ac:dyDescent="0.6">
      <c r="B5" s="36"/>
      <c r="C5" s="37"/>
      <c r="D5" s="37"/>
      <c r="E5" s="37"/>
      <c r="F5" s="3"/>
      <c r="G5" s="3"/>
      <c r="H5" s="4"/>
      <c r="I5" s="3"/>
      <c r="J5" s="3"/>
    </row>
    <row r="6" spans="1:11" ht="14.5" x14ac:dyDescent="0.35">
      <c r="B6" s="224" t="s">
        <v>67</v>
      </c>
      <c r="C6" s="225"/>
      <c r="D6" s="225"/>
      <c r="E6" s="225"/>
      <c r="F6" s="3"/>
      <c r="G6" s="3"/>
      <c r="H6" s="4"/>
      <c r="I6" s="3"/>
      <c r="J6" s="3"/>
    </row>
    <row r="7" spans="1:11" ht="14" x14ac:dyDescent="0.3">
      <c r="B7" s="3"/>
      <c r="C7" s="3"/>
      <c r="D7" s="3"/>
      <c r="E7" s="3"/>
      <c r="F7" s="3"/>
      <c r="G7" s="3"/>
      <c r="H7" s="4"/>
      <c r="I7" s="14"/>
      <c r="J7" s="3"/>
    </row>
    <row r="8" spans="1:11" ht="14" x14ac:dyDescent="0.3">
      <c r="B8" s="3"/>
      <c r="C8" s="3"/>
      <c r="D8" s="3"/>
      <c r="E8" s="3"/>
      <c r="F8" s="3"/>
      <c r="G8" s="3"/>
      <c r="H8" s="4"/>
      <c r="I8" s="14"/>
      <c r="J8" s="3"/>
    </row>
    <row r="9" spans="1:11" ht="14" x14ac:dyDescent="0.3">
      <c r="B9" s="44" t="s">
        <v>68</v>
      </c>
      <c r="C9" s="45"/>
      <c r="D9" s="207">
        <f>Trust_nm</f>
        <v>0</v>
      </c>
      <c r="E9" s="219"/>
      <c r="F9" s="219"/>
      <c r="G9" s="208"/>
      <c r="H9" s="4"/>
      <c r="I9" s="14"/>
      <c r="J9" s="3"/>
    </row>
    <row r="10" spans="1:11" ht="14" x14ac:dyDescent="0.3">
      <c r="B10" s="46" t="s">
        <v>131</v>
      </c>
      <c r="C10" s="47"/>
      <c r="D10" s="207" t="str">
        <f>"AC"&amp;'Propose initial schedule'!D14</f>
        <v>AC</v>
      </c>
      <c r="E10" s="219"/>
      <c r="F10" s="219" t="str">
        <f>"3"&amp;'Propose initial schedule'!D15</f>
        <v>3</v>
      </c>
      <c r="G10" s="208"/>
      <c r="H10" s="4"/>
      <c r="I10" s="7"/>
      <c r="J10" s="3"/>
    </row>
    <row r="11" spans="1:11" ht="14" x14ac:dyDescent="0.3">
      <c r="A11" s="19"/>
      <c r="B11" s="221"/>
      <c r="C11" s="221"/>
      <c r="D11" s="33"/>
      <c r="E11" s="10"/>
      <c r="F11" s="3"/>
      <c r="G11" s="3"/>
      <c r="H11" s="3"/>
      <c r="I11" s="4"/>
      <c r="J11" s="7"/>
      <c r="K11" s="3"/>
    </row>
    <row r="12" spans="1:11" ht="14" x14ac:dyDescent="0.3">
      <c r="B12" s="46" t="s">
        <v>69</v>
      </c>
      <c r="C12" s="48"/>
      <c r="D12" s="222">
        <f ca="1">TODAY()</f>
        <v>45828</v>
      </c>
      <c r="E12" s="223"/>
      <c r="F12" s="3"/>
      <c r="G12" s="3"/>
      <c r="H12" s="4"/>
      <c r="I12" s="7"/>
      <c r="J12" s="3"/>
    </row>
    <row r="13" spans="1:11" ht="14" x14ac:dyDescent="0.3">
      <c r="B13" s="3"/>
      <c r="C13" s="6"/>
      <c r="D13" s="10"/>
      <c r="E13" s="3"/>
      <c r="F13" s="3"/>
      <c r="G13" s="3"/>
      <c r="H13" s="4"/>
      <c r="I13" s="7"/>
      <c r="J13" s="3"/>
    </row>
    <row r="14" spans="1:11" ht="14" x14ac:dyDescent="0.3">
      <c r="B14" s="218" t="s">
        <v>195</v>
      </c>
      <c r="C14" s="218"/>
      <c r="D14" s="218"/>
      <c r="E14" s="218"/>
      <c r="F14" s="218"/>
      <c r="G14" s="218"/>
      <c r="H14" s="4"/>
      <c r="I14" s="3"/>
      <c r="J14" s="3"/>
    </row>
    <row r="15" spans="1:11" ht="15" customHeight="1" x14ac:dyDescent="0.3">
      <c r="A15" s="3"/>
      <c r="B15" s="6"/>
      <c r="C15" s="6"/>
      <c r="D15" s="6"/>
      <c r="E15" s="6"/>
      <c r="F15" s="39"/>
      <c r="G15" s="43"/>
      <c r="H15" s="43"/>
    </row>
    <row r="16" spans="1:11" ht="14" x14ac:dyDescent="0.3">
      <c r="A16" s="6"/>
      <c r="B16" s="49" t="s">
        <v>70</v>
      </c>
      <c r="C16" s="3"/>
      <c r="D16" s="207">
        <f>Sttlr_nm</f>
        <v>0</v>
      </c>
      <c r="E16" s="219"/>
      <c r="F16" s="219"/>
      <c r="G16" s="208"/>
      <c r="H16" s="43"/>
    </row>
    <row r="17" spans="1:8" ht="14" x14ac:dyDescent="0.3">
      <c r="A17" s="38"/>
      <c r="B17" s="46"/>
      <c r="C17" s="3"/>
      <c r="D17" s="232"/>
      <c r="E17" s="232"/>
      <c r="F17" s="42">
        <v>2</v>
      </c>
      <c r="G17" s="43"/>
      <c r="H17" s="43"/>
    </row>
    <row r="18" spans="1:8" ht="14" x14ac:dyDescent="0.3">
      <c r="A18" s="38"/>
      <c r="B18" s="40"/>
      <c r="C18" s="3"/>
      <c r="D18" s="41"/>
      <c r="E18" s="3"/>
      <c r="F18" s="42">
        <v>3</v>
      </c>
      <c r="G18" s="43"/>
      <c r="H18" s="43"/>
    </row>
    <row r="19" spans="1:8" ht="14" x14ac:dyDescent="0.3">
      <c r="A19" s="38"/>
      <c r="B19" s="218" t="s">
        <v>196</v>
      </c>
      <c r="C19" s="218"/>
      <c r="D19" s="218"/>
      <c r="E19" s="218"/>
      <c r="F19" s="218"/>
      <c r="G19" s="218"/>
      <c r="H19" s="43"/>
    </row>
    <row r="20" spans="1:8" ht="14" x14ac:dyDescent="0.3">
      <c r="A20" s="38"/>
      <c r="B20" s="233" t="s">
        <v>198</v>
      </c>
      <c r="C20" s="233"/>
      <c r="D20" s="233"/>
      <c r="E20" s="233"/>
      <c r="F20" s="233"/>
      <c r="G20" s="233"/>
      <c r="H20" s="43"/>
    </row>
    <row r="21" spans="1:8" ht="14" x14ac:dyDescent="0.3">
      <c r="A21" s="38"/>
      <c r="B21" s="233"/>
      <c r="C21" s="233"/>
      <c r="D21" s="233"/>
      <c r="E21" s="233"/>
      <c r="F21" s="233"/>
      <c r="G21" s="233"/>
      <c r="H21" s="43"/>
    </row>
    <row r="22" spans="1:8" ht="14.5" thickBot="1" x14ac:dyDescent="0.35">
      <c r="A22" s="38"/>
      <c r="B22" s="40"/>
      <c r="C22" s="3"/>
      <c r="D22" s="41"/>
      <c r="E22" s="3"/>
      <c r="F22" s="42">
        <v>7</v>
      </c>
      <c r="G22" s="43"/>
      <c r="H22" s="43"/>
    </row>
    <row r="23" spans="1:8" ht="14.5" thickBot="1" x14ac:dyDescent="0.35">
      <c r="A23" s="38"/>
      <c r="B23" s="50" t="s">
        <v>197</v>
      </c>
      <c r="C23" s="234" t="s">
        <v>71</v>
      </c>
      <c r="D23" s="234"/>
      <c r="E23" s="234" t="s">
        <v>72</v>
      </c>
      <c r="F23" s="234"/>
      <c r="G23" s="43"/>
      <c r="H23" s="43"/>
    </row>
    <row r="24" spans="1:8" ht="14" x14ac:dyDescent="0.3">
      <c r="A24" s="38"/>
      <c r="B24" s="51" t="str">
        <f>IF('Enter Policy Funds to defer'!C13="","",'Enter Policy Funds to defer'!C13)</f>
        <v/>
      </c>
      <c r="C24" s="227" t="str">
        <f>IF('Enter Policy Funds to defer'!D13="","",'Enter Policy Funds to defer'!D13)</f>
        <v/>
      </c>
      <c r="D24" s="227"/>
      <c r="E24" s="230" t="str">
        <f>IF('Enter Policy Funds to defer'!E13="","",'Enter Policy Funds to defer'!E13)</f>
        <v/>
      </c>
      <c r="F24" s="230"/>
      <c r="G24" s="43"/>
      <c r="H24" s="43"/>
    </row>
    <row r="25" spans="1:8" ht="14" x14ac:dyDescent="0.3">
      <c r="A25" s="38"/>
      <c r="B25" s="168" t="str">
        <f>IF('Enter Policy Funds to defer'!C14="","",'Enter Policy Funds to defer'!C14)</f>
        <v/>
      </c>
      <c r="C25" s="216" t="str">
        <f>IF('Enter Policy Funds to defer'!D14="","",'Enter Policy Funds to defer'!D14)</f>
        <v/>
      </c>
      <c r="D25" s="217"/>
      <c r="E25" s="214" t="str">
        <f>IF('Enter Policy Funds to defer'!E14="","",'Enter Policy Funds to defer'!E14)</f>
        <v/>
      </c>
      <c r="F25" s="215"/>
      <c r="G25" s="43"/>
      <c r="H25" s="43"/>
    </row>
    <row r="26" spans="1:8" ht="14" x14ac:dyDescent="0.3">
      <c r="A26" s="38"/>
      <c r="B26" s="168" t="str">
        <f>IF('Enter Policy Funds to defer'!C15="","",'Enter Policy Funds to defer'!C15)</f>
        <v/>
      </c>
      <c r="C26" s="216" t="str">
        <f>IF('Enter Policy Funds to defer'!D15="","",'Enter Policy Funds to defer'!D15)</f>
        <v/>
      </c>
      <c r="D26" s="217"/>
      <c r="E26" s="214" t="str">
        <f>IF('Enter Policy Funds to defer'!E15="","",'Enter Policy Funds to defer'!E15)</f>
        <v/>
      </c>
      <c r="F26" s="215"/>
      <c r="G26" s="43"/>
      <c r="H26" s="43"/>
    </row>
    <row r="27" spans="1:8" ht="14" x14ac:dyDescent="0.3">
      <c r="A27" s="38"/>
      <c r="B27" s="168" t="str">
        <f>IF('Enter Policy Funds to defer'!C16="","",'Enter Policy Funds to defer'!C16)</f>
        <v/>
      </c>
      <c r="C27" s="216" t="str">
        <f>IF('Enter Policy Funds to defer'!D16="","",'Enter Policy Funds to defer'!D16)</f>
        <v/>
      </c>
      <c r="D27" s="217"/>
      <c r="E27" s="214" t="str">
        <f>IF('Enter Policy Funds to defer'!E16="","",'Enter Policy Funds to defer'!E16)</f>
        <v/>
      </c>
      <c r="F27" s="215"/>
      <c r="G27" s="43"/>
      <c r="H27" s="43"/>
    </row>
    <row r="28" spans="1:8" ht="14" x14ac:dyDescent="0.3">
      <c r="A28" s="38"/>
      <c r="B28" s="168" t="str">
        <f>IF('Enter Policy Funds to defer'!C17="","",'Enter Policy Funds to defer'!C17)</f>
        <v/>
      </c>
      <c r="C28" s="216" t="str">
        <f>IF('Enter Policy Funds to defer'!D17="","",'Enter Policy Funds to defer'!D17)</f>
        <v/>
      </c>
      <c r="D28" s="217"/>
      <c r="E28" s="214" t="str">
        <f>IF('Enter Policy Funds to defer'!E17="","",'Enter Policy Funds to defer'!E17)</f>
        <v/>
      </c>
      <c r="F28" s="215"/>
      <c r="G28" s="43"/>
      <c r="H28" s="43"/>
    </row>
    <row r="29" spans="1:8" ht="14" x14ac:dyDescent="0.3">
      <c r="A29" s="38"/>
      <c r="B29" s="168" t="str">
        <f>IF('Enter Policy Funds to defer'!C18="","",'Enter Policy Funds to defer'!C18)</f>
        <v/>
      </c>
      <c r="C29" s="216" t="str">
        <f>IF('Enter Policy Funds to defer'!D18="","",'Enter Policy Funds to defer'!D18)</f>
        <v/>
      </c>
      <c r="D29" s="217"/>
      <c r="E29" s="214" t="str">
        <f>IF('Enter Policy Funds to defer'!E18="","",'Enter Policy Funds to defer'!E18)</f>
        <v/>
      </c>
      <c r="F29" s="215"/>
      <c r="G29" s="43"/>
      <c r="H29" s="43"/>
    </row>
    <row r="30" spans="1:8" ht="14" x14ac:dyDescent="0.3">
      <c r="A30" s="38"/>
      <c r="B30" s="168" t="str">
        <f>IF('Enter Policy Funds to defer'!C19="","",'Enter Policy Funds to defer'!C19)</f>
        <v/>
      </c>
      <c r="C30" s="216" t="str">
        <f>IF('Enter Policy Funds to defer'!D19="","",'Enter Policy Funds to defer'!D19)</f>
        <v/>
      </c>
      <c r="D30" s="217"/>
      <c r="E30" s="214" t="str">
        <f>IF('Enter Policy Funds to defer'!E19="","",'Enter Policy Funds to defer'!E19)</f>
        <v/>
      </c>
      <c r="F30" s="215"/>
      <c r="G30" s="43"/>
      <c r="H30" s="43"/>
    </row>
    <row r="31" spans="1:8" ht="14" x14ac:dyDescent="0.3">
      <c r="A31" s="38"/>
      <c r="B31" s="168" t="str">
        <f>IF('Enter Policy Funds to defer'!C20="","",'Enter Policy Funds to defer'!C20)</f>
        <v/>
      </c>
      <c r="C31" s="216" t="str">
        <f>IF('Enter Policy Funds to defer'!D20="","",'Enter Policy Funds to defer'!D20)</f>
        <v/>
      </c>
      <c r="D31" s="217"/>
      <c r="E31" s="214" t="str">
        <f>IF('Enter Policy Funds to defer'!E20="","",'Enter Policy Funds to defer'!E20)</f>
        <v/>
      </c>
      <c r="F31" s="215"/>
      <c r="G31" s="43"/>
      <c r="H31" s="43"/>
    </row>
    <row r="32" spans="1:8" ht="14" x14ac:dyDescent="0.3">
      <c r="A32" s="38"/>
      <c r="B32" s="168" t="str">
        <f>IF('Enter Policy Funds to defer'!C21="","",'Enter Policy Funds to defer'!C21)</f>
        <v/>
      </c>
      <c r="C32" s="216" t="str">
        <f>IF('Enter Policy Funds to defer'!D21="","",'Enter Policy Funds to defer'!D21)</f>
        <v/>
      </c>
      <c r="D32" s="217"/>
      <c r="E32" s="214" t="str">
        <f>IF('Enter Policy Funds to defer'!E21="","",'Enter Policy Funds to defer'!E21)</f>
        <v/>
      </c>
      <c r="F32" s="215"/>
      <c r="G32" s="43"/>
      <c r="H32" s="43"/>
    </row>
    <row r="33" spans="1:8" ht="14" x14ac:dyDescent="0.3">
      <c r="A33" s="38"/>
      <c r="B33" s="168" t="str">
        <f>IF('Enter Policy Funds to defer'!C22="","",'Enter Policy Funds to defer'!C22)</f>
        <v/>
      </c>
      <c r="C33" s="216" t="str">
        <f>IF('Enter Policy Funds to defer'!D22="","",'Enter Policy Funds to defer'!D22)</f>
        <v/>
      </c>
      <c r="D33" s="217"/>
      <c r="E33" s="214" t="str">
        <f>IF('Enter Policy Funds to defer'!E22="","",'Enter Policy Funds to defer'!E22)</f>
        <v/>
      </c>
      <c r="F33" s="215"/>
      <c r="G33" s="43"/>
      <c r="H33" s="43"/>
    </row>
    <row r="34" spans="1:8" ht="14" x14ac:dyDescent="0.3">
      <c r="A34" s="38"/>
      <c r="B34" s="168" t="str">
        <f>IF('Enter Policy Funds to defer'!C23="","",'Enter Policy Funds to defer'!C23)</f>
        <v/>
      </c>
      <c r="C34" s="216" t="str">
        <f>IF('Enter Policy Funds to defer'!D23="","",'Enter Policy Funds to defer'!D23)</f>
        <v/>
      </c>
      <c r="D34" s="217"/>
      <c r="E34" s="214" t="str">
        <f>IF('Enter Policy Funds to defer'!E23="","",'Enter Policy Funds to defer'!E23)</f>
        <v/>
      </c>
      <c r="F34" s="215"/>
      <c r="G34" s="43"/>
      <c r="H34" s="43"/>
    </row>
    <row r="35" spans="1:8" ht="14" x14ac:dyDescent="0.3">
      <c r="A35" s="38"/>
      <c r="B35" s="12" t="str">
        <f>IF('Enter Policy Funds to defer'!C24="","",'Enter Policy Funds to defer'!C24)</f>
        <v/>
      </c>
      <c r="C35" s="216" t="str">
        <f>IF('Enter Policy Funds to defer'!D24="","",'Enter Policy Funds to defer'!D24)</f>
        <v/>
      </c>
      <c r="D35" s="217"/>
      <c r="E35" s="228" t="str">
        <f>IF('Enter Policy Funds to defer'!E24="","",'Enter Policy Funds to defer'!E24)</f>
        <v/>
      </c>
      <c r="F35" s="229"/>
      <c r="G35" s="43"/>
      <c r="H35" s="43"/>
    </row>
    <row r="36" spans="1:8" ht="14" x14ac:dyDescent="0.3">
      <c r="A36" s="38"/>
      <c r="B36" s="12" t="str">
        <f>IF('Enter Policy Funds to defer'!C25="","",'Enter Policy Funds to defer'!C25)</f>
        <v/>
      </c>
      <c r="C36" s="216" t="str">
        <f>IF('Enter Policy Funds to defer'!D25="","",'Enter Policy Funds to defer'!D25)</f>
        <v/>
      </c>
      <c r="D36" s="217"/>
      <c r="E36" s="228" t="str">
        <f>IF('Enter Policy Funds to defer'!E25="","",'Enter Policy Funds to defer'!E25)</f>
        <v/>
      </c>
      <c r="F36" s="229"/>
      <c r="G36" s="22"/>
      <c r="H36" s="22"/>
    </row>
    <row r="37" spans="1:8" ht="14" x14ac:dyDescent="0.3">
      <c r="A37" s="38"/>
      <c r="B37" s="12" t="str">
        <f>IF('Enter Policy Funds to defer'!C26="","",'Enter Policy Funds to defer'!C26)</f>
        <v/>
      </c>
      <c r="C37" s="216" t="str">
        <f>IF('Enter Policy Funds to defer'!D26="","",'Enter Policy Funds to defer'!D26)</f>
        <v/>
      </c>
      <c r="D37" s="217"/>
      <c r="E37" s="228" t="str">
        <f>IF('Enter Policy Funds to defer'!E26="","",'Enter Policy Funds to defer'!E26)</f>
        <v/>
      </c>
      <c r="F37" s="229"/>
      <c r="G37" s="22"/>
      <c r="H37" s="22"/>
    </row>
    <row r="38" spans="1:8" ht="14" x14ac:dyDescent="0.3">
      <c r="A38" s="38"/>
      <c r="B38" s="12" t="str">
        <f>IF('Enter Policy Funds to defer'!C27="","",'Enter Policy Funds to defer'!C27)</f>
        <v/>
      </c>
      <c r="C38" s="216" t="str">
        <f>IF('Enter Policy Funds to defer'!D27="","",'Enter Policy Funds to defer'!D27)</f>
        <v/>
      </c>
      <c r="D38" s="217"/>
      <c r="E38" s="228" t="str">
        <f>IF('Enter Policy Funds to defer'!E27="","",'Enter Policy Funds to defer'!E27)</f>
        <v/>
      </c>
      <c r="F38" s="229"/>
      <c r="G38" s="22"/>
      <c r="H38" s="22"/>
    </row>
    <row r="39" spans="1:8" ht="14" x14ac:dyDescent="0.3">
      <c r="A39" s="38"/>
      <c r="B39" s="12" t="str">
        <f>IF('Enter Policy Funds to defer'!C28="","",'Enter Policy Funds to defer'!C28)</f>
        <v/>
      </c>
      <c r="C39" s="216" t="str">
        <f>IF('Enter Policy Funds to defer'!D28="","",'Enter Policy Funds to defer'!D28)</f>
        <v/>
      </c>
      <c r="D39" s="217"/>
      <c r="E39" s="228" t="str">
        <f>IF('Enter Policy Funds to defer'!E28="","",'Enter Policy Funds to defer'!E28)</f>
        <v/>
      </c>
      <c r="F39" s="229"/>
      <c r="G39" s="22"/>
      <c r="H39" s="22"/>
    </row>
    <row r="40" spans="1:8" ht="14" x14ac:dyDescent="0.3">
      <c r="A40" s="38"/>
      <c r="B40" s="12" t="str">
        <f>IF('Enter Policy Funds to defer'!C29="","",'Enter Policy Funds to defer'!C29)</f>
        <v/>
      </c>
      <c r="C40" s="216" t="str">
        <f>IF('Enter Policy Funds to defer'!D29="","",'Enter Policy Funds to defer'!D29)</f>
        <v/>
      </c>
      <c r="D40" s="217"/>
      <c r="E40" s="228" t="str">
        <f>IF('Enter Policy Funds to defer'!E29="","",'Enter Policy Funds to defer'!E29)</f>
        <v/>
      </c>
      <c r="F40" s="229"/>
      <c r="G40" s="22"/>
      <c r="H40" s="22"/>
    </row>
    <row r="41" spans="1:8" ht="14" x14ac:dyDescent="0.3">
      <c r="A41" s="38"/>
      <c r="B41" s="12" t="str">
        <f>IF('Enter Policy Funds to defer'!C30="","",'Enter Policy Funds to defer'!C30)</f>
        <v/>
      </c>
      <c r="C41" s="216" t="str">
        <f>IF('Enter Policy Funds to defer'!D30="","",'Enter Policy Funds to defer'!D30)</f>
        <v/>
      </c>
      <c r="D41" s="217"/>
      <c r="E41" s="228" t="str">
        <f>IF('Enter Policy Funds to defer'!E30="","",'Enter Policy Funds to defer'!E30)</f>
        <v/>
      </c>
      <c r="F41" s="229"/>
      <c r="G41" s="22"/>
      <c r="H41" s="22"/>
    </row>
    <row r="42" spans="1:8" ht="14" x14ac:dyDescent="0.3">
      <c r="A42" s="38"/>
      <c r="B42" s="12" t="str">
        <f>IF('Enter Policy Funds to defer'!C31="","",'Enter Policy Funds to defer'!C31)</f>
        <v/>
      </c>
      <c r="C42" s="216" t="str">
        <f>IF('Enter Policy Funds to defer'!D31="","",'Enter Policy Funds to defer'!D31)</f>
        <v/>
      </c>
      <c r="D42" s="217"/>
      <c r="E42" s="228" t="str">
        <f>IF('Enter Policy Funds to defer'!E31="","",'Enter Policy Funds to defer'!E31)</f>
        <v/>
      </c>
      <c r="F42" s="229"/>
      <c r="G42" s="22"/>
      <c r="H42" s="22"/>
    </row>
    <row r="43" spans="1:8" ht="14" x14ac:dyDescent="0.3">
      <c r="A43" s="38"/>
      <c r="B43" s="12" t="str">
        <f>IF('Enter Policy Funds to defer'!C32="","",'Enter Policy Funds to defer'!C32)</f>
        <v/>
      </c>
      <c r="C43" s="216" t="str">
        <f>IF('Enter Policy Funds to defer'!D32="","",'Enter Policy Funds to defer'!D32)</f>
        <v/>
      </c>
      <c r="D43" s="217"/>
      <c r="E43" s="228" t="str">
        <f>IF('Enter Policy Funds to defer'!E32="","",'Enter Policy Funds to defer'!E32)</f>
        <v/>
      </c>
      <c r="F43" s="229"/>
      <c r="G43" s="22"/>
      <c r="H43" s="22"/>
    </row>
    <row r="44" spans="1:8" ht="14" x14ac:dyDescent="0.3">
      <c r="A44" s="38"/>
      <c r="B44" s="40"/>
      <c r="C44" s="3"/>
      <c r="D44" s="41"/>
      <c r="E44" s="3"/>
      <c r="F44" s="42">
        <v>21</v>
      </c>
      <c r="G44" s="22"/>
      <c r="H44" s="22"/>
    </row>
    <row r="45" spans="1:8" ht="14" x14ac:dyDescent="0.3">
      <c r="A45" s="38"/>
      <c r="B45" s="40"/>
      <c r="C45" s="3"/>
      <c r="D45" s="41"/>
      <c r="E45" s="3"/>
      <c r="F45" s="42">
        <v>22</v>
      </c>
      <c r="G45" s="22"/>
      <c r="H45" s="22"/>
    </row>
    <row r="46" spans="1:8" ht="14" x14ac:dyDescent="0.3">
      <c r="A46" s="38"/>
      <c r="B46" s="218" t="s">
        <v>76</v>
      </c>
      <c r="C46" s="218"/>
      <c r="D46" s="218"/>
      <c r="E46" s="218"/>
      <c r="F46" s="218"/>
      <c r="G46" s="218"/>
      <c r="H46" s="22"/>
    </row>
    <row r="47" spans="1:8" ht="8.25" customHeight="1" x14ac:dyDescent="0.3">
      <c r="A47" s="38"/>
      <c r="B47" s="40"/>
      <c r="C47" s="3"/>
      <c r="D47" s="41"/>
      <c r="E47" s="3"/>
      <c r="F47" s="42">
        <v>24</v>
      </c>
      <c r="G47" s="22"/>
      <c r="H47" s="22"/>
    </row>
    <row r="48" spans="1:8" ht="15" customHeight="1" x14ac:dyDescent="0.3">
      <c r="A48" s="38"/>
      <c r="B48" s="231" t="s">
        <v>199</v>
      </c>
      <c r="C48" s="231"/>
      <c r="D48" s="231"/>
      <c r="E48" s="231"/>
      <c r="F48" s="231"/>
      <c r="G48" s="231"/>
      <c r="H48" s="22"/>
    </row>
    <row r="49" spans="1:8" ht="14" x14ac:dyDescent="0.3">
      <c r="A49" s="38"/>
      <c r="B49" s="231"/>
      <c r="C49" s="231"/>
      <c r="D49" s="231"/>
      <c r="E49" s="231"/>
      <c r="F49" s="231"/>
      <c r="G49" s="231"/>
      <c r="H49" s="22"/>
    </row>
    <row r="50" spans="1:8" ht="14" x14ac:dyDescent="0.3">
      <c r="A50" s="38"/>
      <c r="B50" s="231"/>
      <c r="C50" s="231"/>
      <c r="D50" s="231"/>
      <c r="E50" s="231"/>
      <c r="F50" s="231"/>
      <c r="G50" s="231"/>
      <c r="H50" s="22"/>
    </row>
    <row r="51" spans="1:8" ht="14" x14ac:dyDescent="0.3">
      <c r="A51" s="38"/>
      <c r="B51" s="49" t="s">
        <v>73</v>
      </c>
      <c r="C51" s="3"/>
      <c r="D51" s="235"/>
      <c r="E51" s="236"/>
      <c r="F51" s="236"/>
      <c r="G51" s="237"/>
      <c r="H51" s="22"/>
    </row>
    <row r="52" spans="1:8" ht="14" x14ac:dyDescent="0.3">
      <c r="A52" s="38"/>
      <c r="B52" s="49" t="s">
        <v>74</v>
      </c>
      <c r="C52" s="3"/>
      <c r="D52" s="207">
        <f>D16</f>
        <v>0</v>
      </c>
      <c r="E52" s="219"/>
      <c r="F52" s="219"/>
      <c r="G52" s="208"/>
      <c r="H52" s="22"/>
    </row>
    <row r="53" spans="1:8" ht="14" x14ac:dyDescent="0.3">
      <c r="A53" s="38"/>
      <c r="B53" s="49" t="s">
        <v>75</v>
      </c>
      <c r="C53" s="3"/>
      <c r="D53" s="222"/>
      <c r="E53" s="223"/>
      <c r="F53" s="42">
        <v>30</v>
      </c>
      <c r="G53" s="22"/>
      <c r="H53" s="22"/>
    </row>
    <row r="54" spans="1:8" ht="14" x14ac:dyDescent="0.3">
      <c r="A54" s="38"/>
      <c r="B54" s="40"/>
      <c r="C54" s="3"/>
      <c r="D54" s="41"/>
      <c r="E54" s="3"/>
      <c r="F54" s="42">
        <v>31</v>
      </c>
      <c r="G54" s="23"/>
      <c r="H54" s="23"/>
    </row>
    <row r="55" spans="1:8" ht="14" x14ac:dyDescent="0.3">
      <c r="A55" s="38"/>
      <c r="B55" s="218" t="s">
        <v>77</v>
      </c>
      <c r="C55" s="218"/>
      <c r="D55" s="218"/>
      <c r="E55" s="218"/>
      <c r="F55" s="218"/>
      <c r="G55" s="218"/>
      <c r="H55" s="23"/>
    </row>
    <row r="56" spans="1:8" ht="6.75" customHeight="1" x14ac:dyDescent="0.3">
      <c r="A56" s="38"/>
      <c r="B56" s="40"/>
      <c r="C56" s="3"/>
      <c r="D56" s="41"/>
      <c r="E56" s="3"/>
      <c r="F56" s="42">
        <v>33</v>
      </c>
      <c r="G56" s="23"/>
      <c r="H56" s="23"/>
    </row>
    <row r="57" spans="1:8" ht="14" x14ac:dyDescent="0.3">
      <c r="A57" s="38"/>
      <c r="B57" s="238" t="s">
        <v>78</v>
      </c>
      <c r="C57" s="238"/>
      <c r="D57" s="238"/>
      <c r="E57" s="238"/>
      <c r="F57" s="238"/>
      <c r="G57" s="238"/>
      <c r="H57" s="23"/>
    </row>
    <row r="58" spans="1:8" ht="14" x14ac:dyDescent="0.3">
      <c r="A58" s="38"/>
      <c r="B58" s="40"/>
      <c r="C58" s="3"/>
      <c r="D58" s="41"/>
      <c r="E58" s="3"/>
      <c r="F58" s="42">
        <v>35</v>
      </c>
      <c r="G58" s="23"/>
      <c r="H58" s="23"/>
    </row>
    <row r="59" spans="1:8" ht="14" x14ac:dyDescent="0.3">
      <c r="A59" s="38"/>
      <c r="B59" s="49" t="s">
        <v>79</v>
      </c>
      <c r="C59" s="3"/>
      <c r="D59" s="235"/>
      <c r="E59" s="236"/>
      <c r="F59" s="236"/>
      <c r="G59" s="237"/>
      <c r="H59" s="23"/>
    </row>
    <row r="60" spans="1:8" ht="14" x14ac:dyDescent="0.3">
      <c r="A60" s="38"/>
      <c r="B60" s="49" t="s">
        <v>80</v>
      </c>
      <c r="C60" s="3"/>
      <c r="D60" s="235"/>
      <c r="E60" s="236"/>
      <c r="F60" s="236"/>
      <c r="G60" s="237"/>
      <c r="H60" s="3"/>
    </row>
    <row r="61" spans="1:8" ht="14" x14ac:dyDescent="0.3">
      <c r="A61" s="38"/>
      <c r="B61" s="49" t="s">
        <v>75</v>
      </c>
      <c r="C61" s="3"/>
      <c r="D61" s="222"/>
      <c r="E61" s="223"/>
      <c r="F61" s="42">
        <v>38</v>
      </c>
      <c r="G61" s="4"/>
      <c r="H61" s="3"/>
    </row>
    <row r="62" spans="1:8" ht="14" x14ac:dyDescent="0.3">
      <c r="A62" s="38"/>
      <c r="B62" s="40"/>
      <c r="C62" s="3"/>
      <c r="D62" s="41"/>
      <c r="E62" s="3"/>
      <c r="F62" s="42">
        <v>39</v>
      </c>
      <c r="G62" s="4"/>
      <c r="H62" s="3"/>
    </row>
    <row r="63" spans="1:8" ht="14" x14ac:dyDescent="0.3">
      <c r="A63" s="38"/>
      <c r="B63" s="40"/>
      <c r="C63" s="3"/>
      <c r="D63" s="41"/>
      <c r="E63" s="3"/>
      <c r="F63" s="42">
        <v>40</v>
      </c>
      <c r="G63" s="4"/>
      <c r="H63" s="3"/>
    </row>
    <row r="64" spans="1:8" ht="14" x14ac:dyDescent="0.3">
      <c r="A64" s="38"/>
      <c r="B64" s="49" t="s">
        <v>81</v>
      </c>
      <c r="C64" s="3"/>
      <c r="D64" s="235"/>
      <c r="E64" s="236"/>
      <c r="F64" s="236"/>
      <c r="G64" s="237"/>
      <c r="H64" s="3"/>
    </row>
    <row r="65" spans="1:10" ht="14" x14ac:dyDescent="0.3">
      <c r="A65" s="38"/>
      <c r="B65" s="49" t="s">
        <v>80</v>
      </c>
      <c r="C65" s="3"/>
      <c r="D65" s="235"/>
      <c r="E65" s="236"/>
      <c r="F65" s="236"/>
      <c r="G65" s="237"/>
      <c r="H65" s="3"/>
    </row>
    <row r="66" spans="1:10" ht="14" x14ac:dyDescent="0.3">
      <c r="A66" s="38"/>
      <c r="B66" s="49" t="s">
        <v>75</v>
      </c>
      <c r="C66" s="3"/>
      <c r="D66" s="222"/>
      <c r="E66" s="223"/>
      <c r="F66" s="42">
        <v>43</v>
      </c>
      <c r="G66" s="4"/>
      <c r="H66" s="3"/>
    </row>
    <row r="67" spans="1:10" ht="14" x14ac:dyDescent="0.3">
      <c r="A67" s="38"/>
      <c r="B67" s="40"/>
      <c r="C67" s="3"/>
      <c r="D67" s="41"/>
      <c r="E67" s="3"/>
      <c r="F67" s="42">
        <v>44</v>
      </c>
      <c r="G67" s="4"/>
      <c r="H67" s="3"/>
    </row>
    <row r="68" spans="1:10" ht="14" x14ac:dyDescent="0.3">
      <c r="A68" s="38"/>
      <c r="B68" s="40"/>
      <c r="C68" s="3"/>
      <c r="D68" s="41"/>
      <c r="E68" s="3"/>
      <c r="F68" s="42">
        <v>45</v>
      </c>
      <c r="G68" s="4"/>
      <c r="H68" s="3"/>
    </row>
    <row r="69" spans="1:10" ht="14" x14ac:dyDescent="0.3">
      <c r="A69" s="38"/>
      <c r="B69" s="49" t="s">
        <v>82</v>
      </c>
      <c r="C69" s="3"/>
      <c r="D69" s="235"/>
      <c r="E69" s="236"/>
      <c r="F69" s="236"/>
      <c r="G69" s="237"/>
      <c r="H69" s="3"/>
    </row>
    <row r="70" spans="1:10" ht="14" x14ac:dyDescent="0.3">
      <c r="A70" s="38"/>
      <c r="B70" s="49" t="s">
        <v>80</v>
      </c>
      <c r="C70" s="3"/>
      <c r="D70" s="235"/>
      <c r="E70" s="236"/>
      <c r="F70" s="236"/>
      <c r="G70" s="237"/>
      <c r="H70" s="3"/>
    </row>
    <row r="71" spans="1:10" ht="14" x14ac:dyDescent="0.3">
      <c r="A71" s="38"/>
      <c r="B71" s="49" t="s">
        <v>75</v>
      </c>
      <c r="C71" s="3"/>
      <c r="D71" s="222"/>
      <c r="E71" s="223"/>
      <c r="F71" s="42">
        <v>48</v>
      </c>
      <c r="G71" s="4"/>
      <c r="H71" s="3"/>
    </row>
    <row r="72" spans="1:10" ht="14" x14ac:dyDescent="0.3">
      <c r="A72" s="38"/>
      <c r="B72" s="40"/>
      <c r="C72" s="3"/>
      <c r="D72" s="41"/>
      <c r="E72" s="3"/>
      <c r="F72" s="42">
        <v>49</v>
      </c>
      <c r="G72" s="4"/>
      <c r="H72" s="3"/>
    </row>
    <row r="73" spans="1:10" ht="14" x14ac:dyDescent="0.3">
      <c r="A73" s="38"/>
      <c r="B73" s="40"/>
      <c r="C73" s="3"/>
      <c r="D73" s="41"/>
      <c r="E73" s="3"/>
      <c r="F73" s="42">
        <v>50</v>
      </c>
      <c r="G73" s="4"/>
      <c r="H73" s="3"/>
    </row>
    <row r="74" spans="1:10" ht="14" x14ac:dyDescent="0.3">
      <c r="A74" s="38"/>
      <c r="B74" s="49" t="s">
        <v>83</v>
      </c>
      <c r="C74" s="3"/>
      <c r="D74" s="235"/>
      <c r="E74" s="236"/>
      <c r="F74" s="236"/>
      <c r="G74" s="237"/>
      <c r="H74" s="3"/>
    </row>
    <row r="75" spans="1:10" ht="14" x14ac:dyDescent="0.3">
      <c r="A75" s="38"/>
      <c r="B75" s="49" t="s">
        <v>80</v>
      </c>
      <c r="C75" s="3"/>
      <c r="D75" s="235"/>
      <c r="E75" s="236"/>
      <c r="F75" s="236"/>
      <c r="G75" s="237"/>
      <c r="H75" s="3"/>
    </row>
    <row r="76" spans="1:10" ht="14" x14ac:dyDescent="0.3">
      <c r="B76" s="49" t="s">
        <v>75</v>
      </c>
      <c r="C76" s="3"/>
      <c r="D76" s="222"/>
      <c r="E76" s="223"/>
      <c r="F76" s="3"/>
      <c r="G76" s="3"/>
      <c r="H76" s="4"/>
      <c r="I76" s="3"/>
      <c r="J76" s="3"/>
    </row>
    <row r="77" spans="1:10" ht="15" customHeight="1" x14ac:dyDescent="0.3">
      <c r="B77" s="201"/>
      <c r="C77" s="201"/>
      <c r="D77" s="201"/>
      <c r="E77" s="201"/>
      <c r="F77" s="24"/>
      <c r="G77" s="24"/>
      <c r="H77" s="24"/>
      <c r="I77" s="24"/>
      <c r="J77" s="3"/>
    </row>
    <row r="78" spans="1:10" ht="14" x14ac:dyDescent="0.3">
      <c r="B78" s="201"/>
      <c r="C78" s="201"/>
      <c r="D78" s="201"/>
      <c r="E78" s="201"/>
      <c r="F78" s="3"/>
      <c r="G78" s="3"/>
      <c r="H78" s="4"/>
      <c r="I78" s="3"/>
      <c r="J78" s="3"/>
    </row>
    <row r="79" spans="1:10" ht="15" customHeight="1" x14ac:dyDescent="0.3">
      <c r="B79" s="226" t="s">
        <v>152</v>
      </c>
      <c r="C79" s="226"/>
      <c r="D79" s="226"/>
      <c r="E79" s="226"/>
      <c r="F79" s="226"/>
      <c r="G79" s="226"/>
      <c r="H79" s="226"/>
      <c r="I79" s="3"/>
      <c r="J79" s="3"/>
    </row>
    <row r="80" spans="1:10" ht="14" x14ac:dyDescent="0.3">
      <c r="B80" s="226"/>
      <c r="C80" s="226"/>
      <c r="D80" s="226"/>
      <c r="E80" s="226"/>
      <c r="F80" s="226"/>
      <c r="G80" s="226"/>
      <c r="H80" s="226"/>
      <c r="I80" s="25"/>
      <c r="J80" s="25"/>
    </row>
    <row r="81" spans="2:10" ht="14" x14ac:dyDescent="0.3">
      <c r="B81" s="226"/>
      <c r="C81" s="226"/>
      <c r="D81" s="226"/>
      <c r="E81" s="226"/>
      <c r="F81" s="226"/>
      <c r="G81" s="226"/>
      <c r="H81" s="226"/>
      <c r="I81" s="25"/>
      <c r="J81" s="25"/>
    </row>
    <row r="82" spans="2:10" ht="15" hidden="1" customHeight="1" x14ac:dyDescent="0.3">
      <c r="B82" s="226"/>
      <c r="C82" s="226"/>
      <c r="D82" s="226"/>
      <c r="E82" s="226"/>
      <c r="F82" s="226"/>
      <c r="G82" s="226"/>
      <c r="H82" s="226"/>
      <c r="I82" s="25"/>
      <c r="J82" s="25"/>
    </row>
    <row r="83" spans="2:10" ht="15" hidden="1" customHeight="1" x14ac:dyDescent="0.3">
      <c r="B83" s="226"/>
      <c r="C83" s="226"/>
      <c r="D83" s="226"/>
      <c r="E83" s="226"/>
      <c r="F83" s="226"/>
      <c r="G83" s="226"/>
      <c r="H83" s="226"/>
      <c r="I83" s="25"/>
      <c r="J83" s="25"/>
    </row>
    <row r="84" spans="2:10" ht="15" hidden="1" customHeight="1" x14ac:dyDescent="0.3">
      <c r="B84" s="226"/>
      <c r="C84" s="226"/>
      <c r="D84" s="226"/>
      <c r="E84" s="226"/>
      <c r="F84" s="226"/>
      <c r="G84" s="226"/>
      <c r="H84" s="226"/>
      <c r="I84" s="25"/>
      <c r="J84" s="25"/>
    </row>
    <row r="85" spans="2:10" ht="15" hidden="1" customHeight="1" x14ac:dyDescent="0.3">
      <c r="B85" s="226"/>
      <c r="C85" s="226"/>
      <c r="D85" s="226"/>
      <c r="E85" s="226"/>
      <c r="F85" s="226"/>
      <c r="G85" s="226"/>
      <c r="H85" s="226"/>
      <c r="I85" s="25"/>
      <c r="J85" s="25"/>
    </row>
    <row r="86" spans="2:10" ht="15" hidden="1" customHeight="1" x14ac:dyDescent="0.3">
      <c r="B86" s="226"/>
      <c r="C86" s="226"/>
      <c r="D86" s="226"/>
      <c r="E86" s="226"/>
      <c r="F86" s="226"/>
      <c r="G86" s="226"/>
      <c r="H86" s="226"/>
      <c r="I86" s="25"/>
      <c r="J86" s="25"/>
    </row>
    <row r="87" spans="2:10" ht="15" hidden="1" customHeight="1" x14ac:dyDescent="0.3">
      <c r="B87" s="226"/>
      <c r="C87" s="226"/>
      <c r="D87" s="226"/>
      <c r="E87" s="226"/>
      <c r="F87" s="226"/>
      <c r="G87" s="226"/>
      <c r="H87" s="226"/>
      <c r="I87" s="25"/>
      <c r="J87" s="25"/>
    </row>
    <row r="88" spans="2:10" ht="15" hidden="1" customHeight="1" x14ac:dyDescent="0.3">
      <c r="B88" s="226"/>
      <c r="C88" s="226"/>
      <c r="D88" s="226"/>
      <c r="E88" s="226"/>
      <c r="F88" s="226"/>
      <c r="G88" s="226"/>
      <c r="H88" s="226"/>
      <c r="I88" s="25"/>
      <c r="J88" s="25"/>
    </row>
    <row r="89" spans="2:10" ht="15" hidden="1" customHeight="1" x14ac:dyDescent="0.3">
      <c r="B89" s="226"/>
      <c r="C89" s="226"/>
      <c r="D89" s="226"/>
      <c r="E89" s="226"/>
      <c r="F89" s="226"/>
      <c r="G89" s="226"/>
      <c r="H89" s="226"/>
      <c r="I89" s="25"/>
      <c r="J89" s="25"/>
    </row>
    <row r="90" spans="2:10" ht="15" hidden="1" customHeight="1" x14ac:dyDescent="0.3">
      <c r="B90" s="226"/>
      <c r="C90" s="226"/>
      <c r="D90" s="226"/>
      <c r="E90" s="226"/>
      <c r="F90" s="226"/>
      <c r="G90" s="226"/>
      <c r="H90" s="226"/>
      <c r="I90" s="25"/>
      <c r="J90" s="25"/>
    </row>
    <row r="91" spans="2:10" ht="15" hidden="1" customHeight="1" x14ac:dyDescent="0.3">
      <c r="B91" s="226"/>
      <c r="C91" s="226"/>
      <c r="D91" s="226"/>
      <c r="E91" s="226"/>
      <c r="F91" s="226"/>
      <c r="G91" s="226"/>
      <c r="H91" s="226"/>
      <c r="I91" s="25"/>
      <c r="J91" s="25"/>
    </row>
    <row r="92" spans="2:10" ht="15" hidden="1" customHeight="1" x14ac:dyDescent="0.3">
      <c r="B92" s="226"/>
      <c r="C92" s="226"/>
      <c r="D92" s="226"/>
      <c r="E92" s="226"/>
      <c r="F92" s="226"/>
      <c r="G92" s="226"/>
      <c r="H92" s="226"/>
      <c r="I92" s="25"/>
      <c r="J92" s="25"/>
    </row>
    <row r="93" spans="2:10" ht="15" hidden="1" customHeight="1" x14ac:dyDescent="0.3">
      <c r="B93" s="226"/>
      <c r="C93" s="226"/>
      <c r="D93" s="226"/>
      <c r="E93" s="226"/>
      <c r="F93" s="226"/>
      <c r="G93" s="226"/>
      <c r="H93" s="226"/>
      <c r="I93" s="25"/>
      <c r="J93" s="25"/>
    </row>
    <row r="94" spans="2:10" ht="15" hidden="1" customHeight="1" x14ac:dyDescent="0.3">
      <c r="B94" s="226"/>
      <c r="C94" s="226"/>
      <c r="D94" s="226"/>
      <c r="E94" s="226"/>
      <c r="F94" s="226"/>
      <c r="G94" s="226"/>
      <c r="H94" s="226"/>
      <c r="I94" s="25"/>
      <c r="J94" s="25"/>
    </row>
    <row r="95" spans="2:10" ht="15" hidden="1" customHeight="1" x14ac:dyDescent="0.3">
      <c r="B95" s="226"/>
      <c r="C95" s="226"/>
      <c r="D95" s="226"/>
      <c r="E95" s="226"/>
      <c r="F95" s="226"/>
      <c r="G95" s="226"/>
      <c r="H95" s="226"/>
    </row>
    <row r="96" spans="2:10" ht="15" hidden="1" customHeight="1" x14ac:dyDescent="0.3">
      <c r="B96" s="226"/>
      <c r="C96" s="226"/>
      <c r="D96" s="226"/>
      <c r="E96" s="226"/>
      <c r="F96" s="226"/>
      <c r="G96" s="226"/>
      <c r="H96" s="226"/>
    </row>
    <row r="97" spans="2:8" ht="15" hidden="1" customHeight="1" x14ac:dyDescent="0.3">
      <c r="B97" s="226"/>
      <c r="C97" s="226"/>
      <c r="D97" s="226"/>
      <c r="E97" s="226"/>
      <c r="F97" s="226"/>
      <c r="G97" s="226"/>
      <c r="H97" s="226"/>
    </row>
    <row r="98" spans="2:8" ht="15" hidden="1" customHeight="1" x14ac:dyDescent="0.3">
      <c r="B98" s="226"/>
      <c r="C98" s="226"/>
      <c r="D98" s="226"/>
      <c r="E98" s="226"/>
      <c r="F98" s="226"/>
      <c r="G98" s="226"/>
      <c r="H98" s="226"/>
    </row>
    <row r="99" spans="2:8" ht="15" hidden="1" customHeight="1" x14ac:dyDescent="0.3">
      <c r="B99" s="226"/>
      <c r="C99" s="226"/>
      <c r="D99" s="226"/>
      <c r="E99" s="226"/>
      <c r="F99" s="226"/>
      <c r="G99" s="226"/>
      <c r="H99" s="226"/>
    </row>
    <row r="100" spans="2:8" ht="15" hidden="1" customHeight="1" x14ac:dyDescent="0.3">
      <c r="B100" s="226"/>
      <c r="C100" s="226"/>
      <c r="D100" s="226"/>
      <c r="E100" s="226"/>
      <c r="F100" s="226"/>
      <c r="G100" s="226"/>
      <c r="H100" s="226"/>
    </row>
    <row r="101" spans="2:8" ht="15" hidden="1" customHeight="1" x14ac:dyDescent="0.3">
      <c r="B101" s="226"/>
      <c r="C101" s="226"/>
      <c r="D101" s="226"/>
      <c r="E101" s="226"/>
      <c r="F101" s="226"/>
      <c r="G101" s="226"/>
      <c r="H101" s="226"/>
    </row>
    <row r="102" spans="2:8" ht="15" customHeight="1" x14ac:dyDescent="0.3">
      <c r="B102" s="226"/>
      <c r="C102" s="226"/>
      <c r="D102" s="226"/>
      <c r="E102" s="226"/>
      <c r="F102" s="226"/>
      <c r="G102" s="226"/>
      <c r="H102" s="226"/>
    </row>
  </sheetData>
  <sheetProtection algorithmName="SHA-512" hashValue="t7x1ducDXcOsbMdYjbrma3JQt8mQQs5jKM39blJK+lNWjaVKyxkKlmU2LgMcMU33cfBMJP2po298eiKNV6S41g==" saltValue="Kol8cPwWre3l5B7zS1ePhw==" spinCount="100000" sheet="1" selectLockedCells="1" selectUnlockedCells="1"/>
  <mergeCells count="75">
    <mergeCell ref="D76:E76"/>
    <mergeCell ref="D69:G69"/>
    <mergeCell ref="D70:G70"/>
    <mergeCell ref="D74:G74"/>
    <mergeCell ref="D75:G75"/>
    <mergeCell ref="B55:G55"/>
    <mergeCell ref="D66:E66"/>
    <mergeCell ref="D71:E71"/>
    <mergeCell ref="B57:G57"/>
    <mergeCell ref="D59:G59"/>
    <mergeCell ref="D60:G60"/>
    <mergeCell ref="D61:E61"/>
    <mergeCell ref="D64:G64"/>
    <mergeCell ref="D65:G65"/>
    <mergeCell ref="D51:G51"/>
    <mergeCell ref="D52:G52"/>
    <mergeCell ref="D53:E53"/>
    <mergeCell ref="E40:F40"/>
    <mergeCell ref="E41:F41"/>
    <mergeCell ref="E42:F42"/>
    <mergeCell ref="E43:F43"/>
    <mergeCell ref="B46:G46"/>
    <mergeCell ref="C41:D41"/>
    <mergeCell ref="C42:D42"/>
    <mergeCell ref="C43:D43"/>
    <mergeCell ref="D17:E17"/>
    <mergeCell ref="B19:G19"/>
    <mergeCell ref="B20:G21"/>
    <mergeCell ref="E23:F23"/>
    <mergeCell ref="C23:D23"/>
    <mergeCell ref="B77:E78"/>
    <mergeCell ref="B79:H102"/>
    <mergeCell ref="C24:D24"/>
    <mergeCell ref="E39:F39"/>
    <mergeCell ref="C35:D35"/>
    <mergeCell ref="C36:D36"/>
    <mergeCell ref="C37:D37"/>
    <mergeCell ref="C38:D38"/>
    <mergeCell ref="C39:D39"/>
    <mergeCell ref="E24:F24"/>
    <mergeCell ref="E35:F35"/>
    <mergeCell ref="E36:F36"/>
    <mergeCell ref="E37:F37"/>
    <mergeCell ref="E38:F38"/>
    <mergeCell ref="C40:D40"/>
    <mergeCell ref="B48:G50"/>
    <mergeCell ref="B14:G14"/>
    <mergeCell ref="D16:G16"/>
    <mergeCell ref="B3:E3"/>
    <mergeCell ref="D10:E10"/>
    <mergeCell ref="B11:C11"/>
    <mergeCell ref="D12:E12"/>
    <mergeCell ref="B6:E6"/>
    <mergeCell ref="D9:G9"/>
    <mergeCell ref="F10:G10"/>
    <mergeCell ref="C25:D25"/>
    <mergeCell ref="C26:D26"/>
    <mergeCell ref="C27:D27"/>
    <mergeCell ref="C28:D28"/>
    <mergeCell ref="C29:D29"/>
    <mergeCell ref="C30:D30"/>
    <mergeCell ref="C31:D31"/>
    <mergeCell ref="C32:D32"/>
    <mergeCell ref="C33:D33"/>
    <mergeCell ref="C34:D34"/>
    <mergeCell ref="E25:F25"/>
    <mergeCell ref="E26:F26"/>
    <mergeCell ref="E27:F27"/>
    <mergeCell ref="E28:F28"/>
    <mergeCell ref="E29:F29"/>
    <mergeCell ref="E30:F30"/>
    <mergeCell ref="E31:F31"/>
    <mergeCell ref="E32:F32"/>
    <mergeCell ref="E33:F33"/>
    <mergeCell ref="E34:F34"/>
  </mergeCells>
  <pageMargins left="0.7" right="0.7" top="0.75" bottom="0.75" header="0.3" footer="0.3"/>
  <pageSetup paperSize="9" scale="62" orientation="portrait" r:id="rId1"/>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D284C-6521-4EDD-845D-31AE21495126}">
  <dimension ref="A1:K110"/>
  <sheetViews>
    <sheetView showGridLines="0" showRowColHeaders="0" zoomScale="130" zoomScaleNormal="130" workbookViewId="0">
      <selection activeCell="F11" sqref="F11"/>
    </sheetView>
  </sheetViews>
  <sheetFormatPr defaultColWidth="0" defaultRowHeight="15" customHeight="1" zeroHeight="1" x14ac:dyDescent="0.3"/>
  <cols>
    <col min="1" max="1" width="11.453125" customWidth="1"/>
    <col min="2" max="2" width="18.7265625" customWidth="1"/>
    <col min="3" max="3" width="18.26953125" bestFit="1" customWidth="1"/>
    <col min="4" max="4" width="18.54296875" bestFit="1" customWidth="1"/>
    <col min="5" max="5" width="11.7265625" bestFit="1" customWidth="1"/>
    <col min="6" max="6" width="14.54296875" customWidth="1"/>
    <col min="7" max="7" width="19.7265625" customWidth="1"/>
    <col min="8" max="8" width="19.7265625" style="2" customWidth="1"/>
    <col min="9" max="9" width="9.1796875" customWidth="1"/>
    <col min="10" max="10" width="9.1796875" hidden="1" customWidth="1"/>
    <col min="11" max="16384" width="6" hidden="1"/>
  </cols>
  <sheetData>
    <row r="1" spans="1:11" ht="14" x14ac:dyDescent="0.3"/>
    <row r="2" spans="1:11" ht="14" x14ac:dyDescent="0.3"/>
    <row r="3" spans="1:11" ht="28" x14ac:dyDescent="0.6">
      <c r="B3" s="240" t="s">
        <v>85</v>
      </c>
      <c r="C3" s="240"/>
      <c r="D3" s="240"/>
      <c r="E3" s="240"/>
      <c r="F3" s="6"/>
      <c r="G3" s="6"/>
      <c r="H3" s="4"/>
      <c r="I3" s="3"/>
      <c r="J3" s="3"/>
    </row>
    <row r="4" spans="1:11" ht="28" x14ac:dyDescent="0.6">
      <c r="B4" s="161" t="s">
        <v>140</v>
      </c>
      <c r="C4" s="37"/>
      <c r="D4" s="37"/>
      <c r="E4" s="37"/>
      <c r="F4" s="3"/>
      <c r="G4" s="3"/>
      <c r="H4" s="4"/>
      <c r="I4" s="3"/>
      <c r="J4" s="3"/>
    </row>
    <row r="5" spans="1:11" ht="36" customHeight="1" x14ac:dyDescent="0.3">
      <c r="B5" s="242" t="str">
        <f>IF(Trust_nm="","Please enter trust name on menu screen","For the "&amp;""&amp;Trust_nm)</f>
        <v>Please enter trust name on menu screen</v>
      </c>
      <c r="C5" s="242"/>
      <c r="D5" s="242"/>
      <c r="E5" s="242"/>
      <c r="F5" s="55" t="s">
        <v>206</v>
      </c>
      <c r="G5" s="167" t="str">
        <f>IF(Bond_start_date="","Enter bond start date on menu screen",TEXT(Bond_start_date,"DD MMMM"))</f>
        <v>Enter bond start date on menu screen</v>
      </c>
      <c r="H5" s="4"/>
      <c r="I5" s="3"/>
      <c r="J5" s="3"/>
    </row>
    <row r="6" spans="1:11" ht="15" customHeight="1" x14ac:dyDescent="0.3">
      <c r="B6" s="241" t="s">
        <v>141</v>
      </c>
      <c r="C6" s="241"/>
      <c r="D6" s="241"/>
      <c r="E6" s="241"/>
      <c r="F6" s="241"/>
      <c r="G6" s="241"/>
      <c r="H6" s="56"/>
      <c r="I6" s="56"/>
      <c r="J6" s="3"/>
    </row>
    <row r="7" spans="1:11" ht="14" x14ac:dyDescent="0.3">
      <c r="B7" s="241"/>
      <c r="C7" s="241"/>
      <c r="D7" s="241"/>
      <c r="E7" s="241"/>
      <c r="F7" s="241"/>
      <c r="G7" s="241"/>
      <c r="H7" s="56"/>
      <c r="I7" s="56"/>
      <c r="J7" s="3"/>
    </row>
    <row r="8" spans="1:11" ht="14" x14ac:dyDescent="0.3">
      <c r="B8" s="239" t="s">
        <v>84</v>
      </c>
      <c r="C8" s="239"/>
      <c r="D8" s="239"/>
      <c r="E8" s="239"/>
      <c r="F8" s="239"/>
      <c r="G8" s="239"/>
      <c r="H8" s="57"/>
      <c r="I8" s="57"/>
      <c r="J8" s="3"/>
    </row>
    <row r="9" spans="1:11" ht="14" x14ac:dyDescent="0.3">
      <c r="B9" s="239"/>
      <c r="C9" s="239"/>
      <c r="D9" s="239"/>
      <c r="E9" s="239"/>
      <c r="F9" s="239"/>
      <c r="G9" s="239"/>
      <c r="H9" s="4"/>
      <c r="I9" s="7"/>
      <c r="J9" s="3"/>
    </row>
    <row r="10" spans="1:11" ht="26" x14ac:dyDescent="0.3">
      <c r="A10" s="19"/>
      <c r="B10" s="54" t="s">
        <v>200</v>
      </c>
      <c r="C10" s="55" t="s">
        <v>64</v>
      </c>
      <c r="D10" s="55" t="s">
        <v>191</v>
      </c>
      <c r="E10" s="165" t="s">
        <v>192</v>
      </c>
      <c r="F10" s="55" t="s">
        <v>201</v>
      </c>
      <c r="G10" s="55" t="s">
        <v>86</v>
      </c>
      <c r="H10" s="55" t="s">
        <v>102</v>
      </c>
      <c r="I10" s="4"/>
      <c r="J10" s="3"/>
      <c r="K10" s="3"/>
    </row>
    <row r="11" spans="1:11" ht="14" x14ac:dyDescent="0.3">
      <c r="B11" s="58" t="str">
        <f>IFERROR('Initial schedule - to print'!B16,"")</f>
        <v/>
      </c>
      <c r="C11" s="59" t="str">
        <f>IFERROR('Initial schedule - to print'!C16,"")</f>
        <v>Enter data</v>
      </c>
      <c r="D11" s="59">
        <f>IFERROR('Initial schedule - to print'!D16,"")</f>
        <v>0</v>
      </c>
      <c r="E11" s="59" t="str">
        <f>IFERROR('Initial schedule - to print'!E16,"")</f>
        <v>A</v>
      </c>
      <c r="F11" s="15"/>
      <c r="G11" s="62"/>
      <c r="H11" s="62"/>
      <c r="I11" s="7"/>
      <c r="J11" s="3"/>
    </row>
    <row r="12" spans="1:11" ht="14" x14ac:dyDescent="0.3">
      <c r="B12" s="58" t="str">
        <f>IFERROR('Initial schedule - to print'!B17,"")</f>
        <v/>
      </c>
      <c r="C12" s="59" t="str">
        <f>IFERROR('Initial schedule - to print'!C17,"")</f>
        <v/>
      </c>
      <c r="D12" s="59" t="str">
        <f>IFERROR('Initial schedule - to print'!D17,"")</f>
        <v/>
      </c>
      <c r="E12" s="59" t="str">
        <f>IFERROR('Initial schedule - to print'!E17,"")</f>
        <v>B</v>
      </c>
      <c r="F12" s="15"/>
      <c r="G12" s="62"/>
      <c r="H12" s="62"/>
      <c r="I12" s="7"/>
      <c r="J12" s="3"/>
    </row>
    <row r="13" spans="1:11" ht="14" x14ac:dyDescent="0.3">
      <c r="B13" s="58" t="str">
        <f>IFERROR('Initial schedule - to print'!B18,"")</f>
        <v/>
      </c>
      <c r="C13" s="59" t="str">
        <f>IFERROR('Initial schedule - to print'!C18,"")</f>
        <v/>
      </c>
      <c r="D13" s="59" t="str">
        <f>IFERROR('Initial schedule - to print'!D18,"")</f>
        <v/>
      </c>
      <c r="E13" s="59" t="str">
        <f>IFERROR('Initial schedule - to print'!E18,"")</f>
        <v>C</v>
      </c>
      <c r="F13" s="15"/>
      <c r="G13" s="63"/>
      <c r="H13" s="62"/>
      <c r="I13" s="3"/>
      <c r="J13" s="3"/>
    </row>
    <row r="14" spans="1:11" ht="15" customHeight="1" x14ac:dyDescent="0.3">
      <c r="A14" s="3"/>
      <c r="B14" s="58" t="str">
        <f>IFERROR('Initial schedule - to print'!B19,"")</f>
        <v/>
      </c>
      <c r="C14" s="59" t="str">
        <f>IFERROR('Initial schedule - to print'!C19,"")</f>
        <v/>
      </c>
      <c r="D14" s="59" t="str">
        <f>IFERROR('Initial schedule - to print'!D19,"")</f>
        <v/>
      </c>
      <c r="E14" s="59" t="str">
        <f>IFERROR('Initial schedule - to print'!E19,"")</f>
        <v>D</v>
      </c>
      <c r="F14" s="15"/>
      <c r="G14" s="64"/>
      <c r="H14" s="62"/>
    </row>
    <row r="15" spans="1:11" ht="14" x14ac:dyDescent="0.3">
      <c r="A15" s="6"/>
      <c r="B15" s="58" t="str">
        <f>IFERROR('Initial schedule - to print'!B20,"")</f>
        <v/>
      </c>
      <c r="C15" s="59" t="str">
        <f>IFERROR('Initial schedule - to print'!C20,"")</f>
        <v/>
      </c>
      <c r="D15" s="59" t="str">
        <f>IFERROR('Initial schedule - to print'!D20,"")</f>
        <v/>
      </c>
      <c r="E15" s="59" t="str">
        <f>IFERROR('Initial schedule - to print'!E20,"")</f>
        <v>E</v>
      </c>
      <c r="F15" s="15"/>
      <c r="G15" s="65"/>
      <c r="H15" s="62"/>
    </row>
    <row r="16" spans="1:11" ht="14" x14ac:dyDescent="0.3">
      <c r="A16" s="38"/>
      <c r="B16" s="58" t="str">
        <f>IFERROR('Initial schedule - to print'!B21,"")</f>
        <v/>
      </c>
      <c r="C16" s="59" t="str">
        <f>IFERROR('Initial schedule - to print'!C21,"")</f>
        <v/>
      </c>
      <c r="D16" s="59" t="str">
        <f>IFERROR('Initial schedule - to print'!D21,"")</f>
        <v/>
      </c>
      <c r="E16" s="59" t="str">
        <f>IFERROR('Initial schedule - to print'!E21,"")</f>
        <v>F</v>
      </c>
      <c r="F16" s="15"/>
      <c r="G16" s="64"/>
      <c r="H16" s="62"/>
    </row>
    <row r="17" spans="1:8" ht="14" x14ac:dyDescent="0.3">
      <c r="A17" s="38"/>
      <c r="B17" s="58" t="str">
        <f>IFERROR('Initial schedule - to print'!B22,"")</f>
        <v/>
      </c>
      <c r="C17" s="59" t="str">
        <f>IFERROR('Initial schedule - to print'!C22,"")</f>
        <v/>
      </c>
      <c r="D17" s="59" t="str">
        <f>IFERROR('Initial schedule - to print'!D22,"")</f>
        <v/>
      </c>
      <c r="E17" s="59" t="str">
        <f>IFERROR('Initial schedule - to print'!E22,"")</f>
        <v>G</v>
      </c>
      <c r="F17" s="15"/>
      <c r="G17" s="64"/>
      <c r="H17" s="62"/>
    </row>
    <row r="18" spans="1:8" ht="14" x14ac:dyDescent="0.3">
      <c r="A18" s="38"/>
      <c r="B18" s="58" t="str">
        <f>IFERROR('Initial schedule - to print'!B23,"")</f>
        <v/>
      </c>
      <c r="C18" s="59" t="str">
        <f>IFERROR('Initial schedule - to print'!C23,"")</f>
        <v/>
      </c>
      <c r="D18" s="59" t="str">
        <f>IFERROR('Initial schedule - to print'!D23,"")</f>
        <v/>
      </c>
      <c r="E18" s="59" t="str">
        <f>IFERROR('Initial schedule - to print'!E23,"")</f>
        <v>H</v>
      </c>
      <c r="F18" s="15"/>
      <c r="G18" s="66"/>
      <c r="H18" s="62"/>
    </row>
    <row r="19" spans="1:8" ht="14" x14ac:dyDescent="0.3">
      <c r="A19" s="38"/>
      <c r="B19" s="58" t="str">
        <f>IFERROR('Initial schedule - to print'!B24,"")</f>
        <v/>
      </c>
      <c r="C19" s="59" t="str">
        <f>IFERROR('Initial schedule - to print'!C24,"")</f>
        <v/>
      </c>
      <c r="D19" s="59" t="str">
        <f>IFERROR('Initial schedule - to print'!D24,"")</f>
        <v/>
      </c>
      <c r="E19" s="59" t="str">
        <f>IFERROR('Initial schedule - to print'!E24,"")</f>
        <v>I</v>
      </c>
      <c r="F19" s="15"/>
      <c r="G19" s="67"/>
      <c r="H19" s="62"/>
    </row>
    <row r="20" spans="1:8" ht="14" x14ac:dyDescent="0.3">
      <c r="A20" s="38"/>
      <c r="B20" s="58" t="str">
        <f>IFERROR('Initial schedule - to print'!B25,"")</f>
        <v/>
      </c>
      <c r="C20" s="59" t="str">
        <f>IFERROR('Initial schedule - to print'!C25,"")</f>
        <v/>
      </c>
      <c r="D20" s="59" t="str">
        <f>IFERROR('Initial schedule - to print'!D25,"")</f>
        <v/>
      </c>
      <c r="E20" s="59" t="str">
        <f>IFERROR('Initial schedule - to print'!E25,"")</f>
        <v>J</v>
      </c>
      <c r="F20" s="15"/>
      <c r="G20" s="67"/>
      <c r="H20" s="62"/>
    </row>
    <row r="21" spans="1:8" ht="14" x14ac:dyDescent="0.3">
      <c r="A21" s="38"/>
      <c r="B21" s="58" t="str">
        <f>IFERROR('Initial schedule - to print'!B26,"")</f>
        <v/>
      </c>
      <c r="C21" s="59" t="str">
        <f>IFERROR('Initial schedule - to print'!C26,"")</f>
        <v/>
      </c>
      <c r="D21" s="59" t="str">
        <f>IFERROR('Initial schedule - to print'!D26,"")</f>
        <v/>
      </c>
      <c r="E21" s="59" t="str">
        <f>IFERROR('Initial schedule - to print'!E26,"")</f>
        <v>K</v>
      </c>
      <c r="F21" s="15"/>
      <c r="G21" s="64"/>
      <c r="H21" s="62"/>
    </row>
    <row r="22" spans="1:8" ht="14" x14ac:dyDescent="0.3">
      <c r="A22" s="38"/>
      <c r="B22" s="58" t="str">
        <f>IFERROR('Initial schedule - to print'!B27,"")</f>
        <v/>
      </c>
      <c r="C22" s="59" t="str">
        <f>IFERROR('Initial schedule - to print'!C27,"")</f>
        <v/>
      </c>
      <c r="D22" s="59" t="str">
        <f>IFERROR('Initial schedule - to print'!D27,"")</f>
        <v/>
      </c>
      <c r="E22" s="59" t="str">
        <f>IFERROR('Initial schedule - to print'!E27,"")</f>
        <v>L</v>
      </c>
      <c r="F22" s="15"/>
      <c r="G22" s="64"/>
      <c r="H22" s="62"/>
    </row>
    <row r="23" spans="1:8" ht="14" x14ac:dyDescent="0.3">
      <c r="A23" s="38"/>
      <c r="B23" s="58" t="str">
        <f>IFERROR('Initial schedule - to print'!B28,"")</f>
        <v/>
      </c>
      <c r="C23" s="59" t="str">
        <f>IFERROR('Initial schedule - to print'!C28,"")</f>
        <v/>
      </c>
      <c r="D23" s="59" t="str">
        <f>IFERROR('Initial schedule - to print'!D28,"")</f>
        <v/>
      </c>
      <c r="E23" s="59" t="str">
        <f>IFERROR('Initial schedule - to print'!E28,"")</f>
        <v>M</v>
      </c>
      <c r="F23" s="15"/>
      <c r="G23" s="64"/>
      <c r="H23" s="62"/>
    </row>
    <row r="24" spans="1:8" ht="14" x14ac:dyDescent="0.3">
      <c r="A24" s="38"/>
      <c r="B24" s="58" t="str">
        <f>IFERROR('Initial schedule - to print'!B29,"")</f>
        <v/>
      </c>
      <c r="C24" s="59" t="str">
        <f>IFERROR('Initial schedule - to print'!C29,"")</f>
        <v/>
      </c>
      <c r="D24" s="59" t="str">
        <f>IFERROR('Initial schedule - to print'!D29,"")</f>
        <v/>
      </c>
      <c r="E24" s="59" t="str">
        <f>IFERROR('Initial schedule - to print'!E29,"")</f>
        <v>N</v>
      </c>
      <c r="F24" s="15"/>
      <c r="G24" s="64"/>
      <c r="H24" s="62"/>
    </row>
    <row r="25" spans="1:8" ht="14" x14ac:dyDescent="0.3">
      <c r="A25" s="38"/>
      <c r="B25" s="58" t="str">
        <f>IFERROR('Initial schedule - to print'!B30,"")</f>
        <v/>
      </c>
      <c r="C25" s="59" t="str">
        <f>IFERROR('Initial schedule - to print'!C30,"")</f>
        <v/>
      </c>
      <c r="D25" s="59" t="str">
        <f>IFERROR('Initial schedule - to print'!D30,"")</f>
        <v/>
      </c>
      <c r="E25" s="59" t="str">
        <f>IFERROR('Initial schedule - to print'!E30,"")</f>
        <v>O</v>
      </c>
      <c r="F25" s="15"/>
      <c r="G25" s="68"/>
      <c r="H25" s="62"/>
    </row>
    <row r="26" spans="1:8" ht="14" x14ac:dyDescent="0.3">
      <c r="A26" s="38"/>
      <c r="B26" s="58" t="str">
        <f>IFERROR('Initial schedule - to print'!B31,"")</f>
        <v/>
      </c>
      <c r="C26" s="59" t="str">
        <f>IFERROR('Initial schedule - to print'!C31,"")</f>
        <v/>
      </c>
      <c r="D26" s="59" t="str">
        <f>IFERROR('Initial schedule - to print'!D31,"")</f>
        <v/>
      </c>
      <c r="E26" s="59" t="str">
        <f>IFERROR('Initial schedule - to print'!E31,"")</f>
        <v>P</v>
      </c>
      <c r="F26" s="15"/>
      <c r="G26" s="68"/>
      <c r="H26" s="62"/>
    </row>
    <row r="27" spans="1:8" ht="14" x14ac:dyDescent="0.3">
      <c r="A27" s="38"/>
      <c r="B27" s="58" t="str">
        <f>IFERROR('Initial schedule - to print'!B32,"")</f>
        <v/>
      </c>
      <c r="C27" s="59" t="str">
        <f>IFERROR('Initial schedule - to print'!C32,"")</f>
        <v/>
      </c>
      <c r="D27" s="59" t="str">
        <f>IFERROR('Initial schedule - to print'!D32,"")</f>
        <v/>
      </c>
      <c r="E27" s="59" t="str">
        <f>IFERROR('Initial schedule - to print'!E32,"")</f>
        <v>Q</v>
      </c>
      <c r="F27" s="15"/>
      <c r="G27" s="68"/>
      <c r="H27" s="62"/>
    </row>
    <row r="28" spans="1:8" ht="14" x14ac:dyDescent="0.3">
      <c r="A28" s="38"/>
      <c r="B28" s="58" t="str">
        <f>IFERROR('Initial schedule - to print'!B33,"")</f>
        <v/>
      </c>
      <c r="C28" s="59" t="str">
        <f>IFERROR('Initial schedule - to print'!C33,"")</f>
        <v/>
      </c>
      <c r="D28" s="59" t="str">
        <f>IFERROR('Initial schedule - to print'!D33,"")</f>
        <v/>
      </c>
      <c r="E28" s="59" t="str">
        <f>IFERROR('Initial schedule - to print'!E33,"")</f>
        <v>R</v>
      </c>
      <c r="F28" s="15"/>
      <c r="G28" s="68"/>
      <c r="H28" s="62"/>
    </row>
    <row r="29" spans="1:8" ht="14" x14ac:dyDescent="0.3">
      <c r="A29" s="38"/>
      <c r="B29" s="58" t="str">
        <f>IFERROR('Initial schedule - to print'!B34,"")</f>
        <v/>
      </c>
      <c r="C29" s="59" t="str">
        <f>IFERROR('Initial schedule - to print'!C34,"")</f>
        <v/>
      </c>
      <c r="D29" s="59" t="str">
        <f>IFERROR('Initial schedule - to print'!D34,"")</f>
        <v/>
      </c>
      <c r="E29" s="59" t="str">
        <f>IFERROR('Initial schedule - to print'!E34,"")</f>
        <v>S</v>
      </c>
      <c r="F29" s="15"/>
      <c r="G29" s="68"/>
      <c r="H29" s="62"/>
    </row>
    <row r="30" spans="1:8" ht="14" x14ac:dyDescent="0.3">
      <c r="A30" s="38"/>
      <c r="B30" s="58" t="str">
        <f>IFERROR('Initial schedule - to print'!B35,"")</f>
        <v/>
      </c>
      <c r="C30" s="59" t="str">
        <f>IFERROR('Initial schedule - to print'!C35,"")</f>
        <v/>
      </c>
      <c r="D30" s="59" t="str">
        <f>IFERROR('Initial schedule - to print'!D35,"")</f>
        <v/>
      </c>
      <c r="E30" s="59" t="str">
        <f>IFERROR('Initial schedule - to print'!E35,"")</f>
        <v>T</v>
      </c>
      <c r="F30" s="15"/>
      <c r="G30" s="68"/>
      <c r="H30" s="62"/>
    </row>
    <row r="31" spans="1:8" ht="14" x14ac:dyDescent="0.3">
      <c r="A31" s="38"/>
      <c r="B31" s="58" t="str">
        <f>IFERROR('Initial schedule - to print'!B36,"")</f>
        <v/>
      </c>
      <c r="C31" s="59" t="str">
        <f>IFERROR('Initial schedule - to print'!C36,"")</f>
        <v/>
      </c>
      <c r="D31" s="59" t="str">
        <f>IFERROR('Initial schedule - to print'!D36,"")</f>
        <v/>
      </c>
      <c r="E31" s="59" t="str">
        <f>IFERROR('Initial schedule - to print'!E36,"")</f>
        <v>U</v>
      </c>
      <c r="F31" s="15"/>
      <c r="G31" s="68"/>
      <c r="H31" s="62"/>
    </row>
    <row r="32" spans="1:8" ht="14" x14ac:dyDescent="0.3">
      <c r="A32" s="38"/>
      <c r="B32" s="58" t="str">
        <f>IFERROR('Initial schedule - to print'!B37,"")</f>
        <v/>
      </c>
      <c r="C32" s="59" t="str">
        <f>IFERROR('Initial schedule - to print'!C37,"")</f>
        <v/>
      </c>
      <c r="D32" s="59" t="str">
        <f>IFERROR('Initial schedule - to print'!D37,"")</f>
        <v/>
      </c>
      <c r="E32" s="59" t="str">
        <f>IFERROR('Initial schedule - to print'!E37,"")</f>
        <v>V</v>
      </c>
      <c r="F32" s="15"/>
      <c r="G32" s="68"/>
      <c r="H32" s="62"/>
    </row>
    <row r="33" spans="1:8" ht="14" x14ac:dyDescent="0.3">
      <c r="A33" s="38"/>
      <c r="B33" s="58" t="str">
        <f>IFERROR('Initial schedule - to print'!B38,"")</f>
        <v/>
      </c>
      <c r="C33" s="59" t="str">
        <f>IFERROR('Initial schedule - to print'!C38,"")</f>
        <v/>
      </c>
      <c r="D33" s="59" t="str">
        <f>IFERROR('Initial schedule - to print'!D38,"")</f>
        <v/>
      </c>
      <c r="E33" s="59" t="str">
        <f>IFERROR('Initial schedule - to print'!E38,"")</f>
        <v>W</v>
      </c>
      <c r="F33" s="15"/>
      <c r="G33" s="68"/>
      <c r="H33" s="62"/>
    </row>
    <row r="34" spans="1:8" ht="14" x14ac:dyDescent="0.3">
      <c r="A34" s="38"/>
      <c r="B34" s="58" t="str">
        <f>IFERROR('Initial schedule - to print'!B39,"")</f>
        <v/>
      </c>
      <c r="C34" s="59" t="str">
        <f>IFERROR('Initial schedule - to print'!C39,"")</f>
        <v/>
      </c>
      <c r="D34" s="59" t="str">
        <f>IFERROR('Initial schedule - to print'!D39,"")</f>
        <v/>
      </c>
      <c r="E34" s="59" t="str">
        <f>IFERROR('Initial schedule - to print'!E39,"")</f>
        <v>X</v>
      </c>
      <c r="F34" s="15"/>
      <c r="G34" s="68"/>
      <c r="H34" s="62"/>
    </row>
    <row r="35" spans="1:8" ht="14" x14ac:dyDescent="0.3">
      <c r="A35" s="38"/>
      <c r="B35" s="58" t="str">
        <f>IFERROR('Initial schedule - to print'!B40,"")</f>
        <v/>
      </c>
      <c r="C35" s="59" t="str">
        <f>IFERROR('Initial schedule - to print'!C40,"")</f>
        <v/>
      </c>
      <c r="D35" s="59" t="str">
        <f>IFERROR('Initial schedule - to print'!D40,"")</f>
        <v/>
      </c>
      <c r="E35" s="59" t="str">
        <f>IFERROR('Initial schedule - to print'!E40,"")</f>
        <v>Y</v>
      </c>
      <c r="F35" s="15"/>
      <c r="G35" s="68"/>
      <c r="H35" s="62"/>
    </row>
    <row r="36" spans="1:8" ht="14" x14ac:dyDescent="0.3">
      <c r="A36" s="38"/>
      <c r="B36" s="58" t="str">
        <f>IFERROR('Initial schedule - to print'!B41,"")</f>
        <v/>
      </c>
      <c r="C36" s="59" t="str">
        <f>IFERROR('Initial schedule - to print'!C41,"")</f>
        <v/>
      </c>
      <c r="D36" s="59" t="str">
        <f>IFERROR('Initial schedule - to print'!D41,"")</f>
        <v/>
      </c>
      <c r="E36" s="59" t="str">
        <f>IFERROR('Initial schedule - to print'!E41,"")</f>
        <v>Z</v>
      </c>
      <c r="F36" s="15"/>
      <c r="G36" s="69"/>
      <c r="H36" s="62"/>
    </row>
    <row r="37" spans="1:8" ht="14" x14ac:dyDescent="0.3">
      <c r="A37" s="38"/>
      <c r="B37" s="58" t="str">
        <f>IFERROR('Initial schedule - to print'!B42,"")</f>
        <v/>
      </c>
      <c r="C37" s="59" t="str">
        <f>IFERROR('Initial schedule - to print'!C42,"")</f>
        <v/>
      </c>
      <c r="D37" s="59" t="str">
        <f>IFERROR('Initial schedule - to print'!D42,"")</f>
        <v/>
      </c>
      <c r="E37" s="59" t="str">
        <f>IFERROR('Initial schedule - to print'!E42,"")</f>
        <v>AA</v>
      </c>
      <c r="F37" s="15"/>
      <c r="G37" s="69"/>
      <c r="H37" s="62"/>
    </row>
    <row r="38" spans="1:8" ht="14" x14ac:dyDescent="0.3">
      <c r="A38" s="38"/>
      <c r="B38" s="58" t="str">
        <f>IFERROR('Initial schedule - to print'!B43,"")</f>
        <v/>
      </c>
      <c r="C38" s="59" t="str">
        <f>IFERROR('Initial schedule - to print'!C43,"")</f>
        <v/>
      </c>
      <c r="D38" s="59" t="str">
        <f>IFERROR('Initial schedule - to print'!D43,"")</f>
        <v/>
      </c>
      <c r="E38" s="59" t="str">
        <f>IFERROR('Initial schedule - to print'!E43,"")</f>
        <v>BB</v>
      </c>
      <c r="F38" s="15"/>
      <c r="G38" s="69"/>
      <c r="H38" s="62"/>
    </row>
    <row r="39" spans="1:8" ht="14" x14ac:dyDescent="0.3">
      <c r="A39" s="38"/>
      <c r="B39" s="58" t="str">
        <f>IFERROR('Initial schedule - to print'!B44,"")</f>
        <v/>
      </c>
      <c r="C39" s="59" t="str">
        <f>IFERROR('Initial schedule - to print'!C44,"")</f>
        <v/>
      </c>
      <c r="D39" s="59" t="str">
        <f>IFERROR('Initial schedule - to print'!D44,"")</f>
        <v/>
      </c>
      <c r="E39" s="59" t="str">
        <f>IFERROR('Initial schedule - to print'!E44,"")</f>
        <v>CC</v>
      </c>
      <c r="F39" s="15"/>
      <c r="G39" s="69"/>
      <c r="H39" s="62"/>
    </row>
    <row r="40" spans="1:8" ht="14" x14ac:dyDescent="0.3">
      <c r="A40" s="38"/>
      <c r="B40" s="58" t="str">
        <f>IFERROR('Initial schedule - to print'!B45,"")</f>
        <v/>
      </c>
      <c r="C40" s="59" t="str">
        <f>IFERROR('Initial schedule - to print'!C45,"")</f>
        <v/>
      </c>
      <c r="D40" s="59" t="str">
        <f>IFERROR('Initial schedule - to print'!D45,"")</f>
        <v/>
      </c>
      <c r="E40" s="59" t="str">
        <f>IFERROR('Initial schedule - to print'!E45,"")</f>
        <v>DD</v>
      </c>
      <c r="F40" s="15"/>
      <c r="G40" s="69"/>
      <c r="H40" s="62"/>
    </row>
    <row r="41" spans="1:8" ht="14" x14ac:dyDescent="0.3">
      <c r="A41" s="38"/>
      <c r="B41" s="58" t="str">
        <f>IFERROR('Initial schedule - to print'!B46,"")</f>
        <v/>
      </c>
      <c r="C41" s="59" t="str">
        <f>IFERROR('Initial schedule - to print'!C46,"")</f>
        <v/>
      </c>
      <c r="D41" s="59" t="str">
        <f>IFERROR('Initial schedule - to print'!D46,"")</f>
        <v/>
      </c>
      <c r="E41" s="59" t="str">
        <f>IFERROR('Initial schedule - to print'!E46,"")</f>
        <v>EE</v>
      </c>
      <c r="F41" s="15"/>
      <c r="G41" s="69"/>
      <c r="H41" s="62"/>
    </row>
    <row r="42" spans="1:8" ht="14" x14ac:dyDescent="0.3">
      <c r="A42" s="38"/>
      <c r="B42" s="58" t="str">
        <f>IFERROR('Initial schedule - to print'!B47,"")</f>
        <v/>
      </c>
      <c r="C42" s="59" t="str">
        <f>IFERROR('Initial schedule - to print'!C47,"")</f>
        <v/>
      </c>
      <c r="D42" s="59" t="str">
        <f>IFERROR('Initial schedule - to print'!D47,"")</f>
        <v/>
      </c>
      <c r="E42" s="59" t="str">
        <f>IFERROR('Initial schedule - to print'!E47,"")</f>
        <v>FF</v>
      </c>
      <c r="F42" s="15"/>
      <c r="G42" s="69"/>
      <c r="H42" s="62"/>
    </row>
    <row r="43" spans="1:8" ht="14" x14ac:dyDescent="0.3">
      <c r="A43" s="38"/>
      <c r="B43" s="58" t="str">
        <f>IFERROR('Initial schedule - to print'!B48,"")</f>
        <v/>
      </c>
      <c r="C43" s="59" t="str">
        <f>IFERROR('Initial schedule - to print'!C48,"")</f>
        <v/>
      </c>
      <c r="D43" s="59" t="str">
        <f>IFERROR('Initial schedule - to print'!D48,"")</f>
        <v/>
      </c>
      <c r="E43" s="59" t="str">
        <f>IFERROR('Initial schedule - to print'!E48,"")</f>
        <v>GG</v>
      </c>
      <c r="F43" s="15"/>
      <c r="G43" s="69"/>
      <c r="H43" s="62"/>
    </row>
    <row r="44" spans="1:8" ht="14" x14ac:dyDescent="0.3">
      <c r="A44" s="38"/>
      <c r="B44" s="58" t="str">
        <f>IFERROR('Initial schedule - to print'!B49,"")</f>
        <v/>
      </c>
      <c r="C44" s="59" t="str">
        <f>IFERROR('Initial schedule - to print'!C49,"")</f>
        <v/>
      </c>
      <c r="D44" s="59" t="str">
        <f>IFERROR('Initial schedule - to print'!D49,"")</f>
        <v/>
      </c>
      <c r="E44" s="59" t="str">
        <f>IFERROR('Initial schedule - to print'!E49,"")</f>
        <v>HH</v>
      </c>
      <c r="F44" s="15"/>
      <c r="G44" s="69"/>
      <c r="H44" s="62"/>
    </row>
    <row r="45" spans="1:8" ht="14" x14ac:dyDescent="0.3">
      <c r="A45" s="38"/>
      <c r="B45" s="58" t="str">
        <f>IFERROR('Initial schedule - to print'!B50,"")</f>
        <v/>
      </c>
      <c r="C45" s="59" t="str">
        <f>IFERROR('Initial schedule - to print'!C50,"")</f>
        <v/>
      </c>
      <c r="D45" s="59" t="str">
        <f>IFERROR('Initial schedule - to print'!D50,"")</f>
        <v/>
      </c>
      <c r="E45" s="59" t="str">
        <f>IFERROR('Initial schedule - to print'!E50,"")</f>
        <v>II</v>
      </c>
      <c r="F45" s="15"/>
      <c r="G45" s="69"/>
      <c r="H45" s="62"/>
    </row>
    <row r="46" spans="1:8" ht="14" x14ac:dyDescent="0.3">
      <c r="A46" s="38"/>
      <c r="B46" s="58" t="str">
        <f>IFERROR('Initial schedule - to print'!B51,"")</f>
        <v/>
      </c>
      <c r="C46" s="59" t="str">
        <f>IFERROR('Initial schedule - to print'!C51,"")</f>
        <v/>
      </c>
      <c r="D46" s="59" t="str">
        <f>IFERROR('Initial schedule - to print'!D51,"")</f>
        <v/>
      </c>
      <c r="E46" s="59" t="str">
        <f>IFERROR('Initial schedule - to print'!E51,"")</f>
        <v>JJ</v>
      </c>
      <c r="F46" s="15"/>
      <c r="G46" s="69"/>
      <c r="H46" s="62"/>
    </row>
    <row r="47" spans="1:8" ht="14" x14ac:dyDescent="0.3">
      <c r="A47" s="38"/>
      <c r="B47" s="58" t="str">
        <f>IFERROR('Initial schedule - to print'!B52,"")</f>
        <v/>
      </c>
      <c r="C47" s="59" t="str">
        <f>IFERROR('Initial schedule - to print'!C52,"")</f>
        <v/>
      </c>
      <c r="D47" s="59" t="str">
        <f>IFERROR('Initial schedule - to print'!D52,"")</f>
        <v/>
      </c>
      <c r="E47" s="59" t="str">
        <f>IFERROR('Initial schedule - to print'!E52,"")</f>
        <v>KK</v>
      </c>
      <c r="F47" s="15"/>
      <c r="G47" s="69"/>
      <c r="H47" s="62"/>
    </row>
    <row r="48" spans="1:8" ht="14" x14ac:dyDescent="0.3">
      <c r="A48" s="38"/>
      <c r="B48" s="58" t="str">
        <f>IFERROR('Initial schedule - to print'!B53,"")</f>
        <v/>
      </c>
      <c r="C48" s="59" t="str">
        <f>IFERROR('Initial schedule - to print'!C53,"")</f>
        <v/>
      </c>
      <c r="D48" s="59" t="str">
        <f>IFERROR('Initial schedule - to print'!D53,"")</f>
        <v/>
      </c>
      <c r="E48" s="59" t="str">
        <f>IFERROR('Initial schedule - to print'!E53,"")</f>
        <v>LL</v>
      </c>
      <c r="F48" s="15"/>
      <c r="G48" s="69"/>
      <c r="H48" s="62"/>
    </row>
    <row r="49" spans="1:8" ht="14" x14ac:dyDescent="0.3">
      <c r="A49" s="38"/>
      <c r="B49" s="58" t="str">
        <f>IFERROR('Initial schedule - to print'!B54,"")</f>
        <v/>
      </c>
      <c r="C49" s="59" t="str">
        <f>IFERROR('Initial schedule - to print'!C54,"")</f>
        <v/>
      </c>
      <c r="D49" s="59" t="str">
        <f>IFERROR('Initial schedule - to print'!D54,"")</f>
        <v/>
      </c>
      <c r="E49" s="59" t="str">
        <f>IFERROR('Initial schedule - to print'!E54,"")</f>
        <v>MM</v>
      </c>
      <c r="F49" s="15"/>
      <c r="G49" s="69"/>
      <c r="H49" s="62"/>
    </row>
    <row r="50" spans="1:8" ht="14" x14ac:dyDescent="0.3">
      <c r="A50" s="38"/>
      <c r="B50" s="58" t="str">
        <f>IFERROR('Initial schedule - to print'!B55,"")</f>
        <v/>
      </c>
      <c r="C50" s="59" t="str">
        <f>IFERROR('Initial schedule - to print'!C55,"")</f>
        <v/>
      </c>
      <c r="D50" s="59" t="str">
        <f>IFERROR('Initial schedule - to print'!D55,"")</f>
        <v/>
      </c>
      <c r="E50" s="59" t="str">
        <f>IFERROR('Initial schedule - to print'!E55,"")</f>
        <v>NN</v>
      </c>
      <c r="F50" s="15"/>
      <c r="G50" s="69"/>
      <c r="H50" s="62"/>
    </row>
    <row r="51" spans="1:8" ht="14" x14ac:dyDescent="0.3">
      <c r="A51" s="38"/>
      <c r="B51" s="58" t="str">
        <f>IFERROR('Initial schedule - to print'!B56,"")</f>
        <v/>
      </c>
      <c r="C51" s="59" t="str">
        <f>IFERROR('Initial schedule - to print'!C56,"")</f>
        <v/>
      </c>
      <c r="D51" s="59" t="str">
        <f>IFERROR('Initial schedule - to print'!D56,"")</f>
        <v/>
      </c>
      <c r="E51" s="59" t="str">
        <f>IFERROR('Initial schedule - to print'!E56,"")</f>
        <v>OO</v>
      </c>
      <c r="F51" s="15"/>
      <c r="G51" s="69"/>
      <c r="H51" s="62"/>
    </row>
    <row r="52" spans="1:8" ht="14" x14ac:dyDescent="0.3">
      <c r="A52" s="38"/>
      <c r="B52" s="58" t="str">
        <f>IFERROR('Initial schedule - to print'!B57,"")</f>
        <v/>
      </c>
      <c r="C52" s="59" t="str">
        <f>IFERROR('Initial schedule - to print'!C57,"")</f>
        <v/>
      </c>
      <c r="D52" s="59" t="str">
        <f>IFERROR('Initial schedule - to print'!D57,"")</f>
        <v/>
      </c>
      <c r="E52" s="59" t="str">
        <f>IFERROR('Initial schedule - to print'!E57,"")</f>
        <v>PP</v>
      </c>
      <c r="F52" s="15"/>
      <c r="G52" s="69"/>
      <c r="H52" s="62"/>
    </row>
    <row r="53" spans="1:8" ht="14" x14ac:dyDescent="0.3">
      <c r="A53" s="38"/>
      <c r="B53" s="58" t="str">
        <f>IFERROR('Initial schedule - to print'!B58,"")</f>
        <v/>
      </c>
      <c r="C53" s="59" t="str">
        <f>IFERROR('Initial schedule - to print'!C58,"")</f>
        <v/>
      </c>
      <c r="D53" s="59" t="str">
        <f>IFERROR('Initial schedule - to print'!D58,"")</f>
        <v/>
      </c>
      <c r="E53" s="59" t="str">
        <f>IFERROR('Initial schedule - to print'!E58,"")</f>
        <v>QQ</v>
      </c>
      <c r="F53" s="15"/>
      <c r="G53" s="69"/>
      <c r="H53" s="62"/>
    </row>
    <row r="54" spans="1:8" ht="14" x14ac:dyDescent="0.3">
      <c r="A54" s="38"/>
      <c r="B54" s="58" t="str">
        <f>IFERROR('Initial schedule - to print'!B59,"")</f>
        <v/>
      </c>
      <c r="C54" s="59" t="str">
        <f>IFERROR('Initial schedule - to print'!C59,"")</f>
        <v/>
      </c>
      <c r="D54" s="59" t="str">
        <f>IFERROR('Initial schedule - to print'!D59,"")</f>
        <v/>
      </c>
      <c r="E54" s="59" t="str">
        <f>IFERROR('Initial schedule - to print'!E59,"")</f>
        <v>RR</v>
      </c>
      <c r="F54" s="15"/>
      <c r="G54" s="69"/>
      <c r="H54" s="62"/>
    </row>
    <row r="55" spans="1:8" ht="14" x14ac:dyDescent="0.3">
      <c r="A55" s="38"/>
      <c r="B55" s="58" t="str">
        <f>IFERROR('Initial schedule - to print'!B60,"")</f>
        <v/>
      </c>
      <c r="C55" s="59" t="str">
        <f>IFERROR('Initial schedule - to print'!C60,"")</f>
        <v/>
      </c>
      <c r="D55" s="59" t="str">
        <f>IFERROR('Initial schedule - to print'!D60,"")</f>
        <v/>
      </c>
      <c r="E55" s="59" t="str">
        <f>IFERROR('Initial schedule - to print'!E60,"")</f>
        <v>SS</v>
      </c>
      <c r="F55" s="15"/>
      <c r="G55" s="69"/>
      <c r="H55" s="62"/>
    </row>
    <row r="56" spans="1:8" ht="14" x14ac:dyDescent="0.3">
      <c r="A56" s="38"/>
      <c r="B56" s="58" t="str">
        <f>IFERROR('Initial schedule - to print'!B61,"")</f>
        <v/>
      </c>
      <c r="C56" s="59" t="str">
        <f>IFERROR('Initial schedule - to print'!C61,"")</f>
        <v/>
      </c>
      <c r="D56" s="59" t="str">
        <f>IFERROR('Initial schedule - to print'!D61,"")</f>
        <v/>
      </c>
      <c r="E56" s="59" t="str">
        <f>IFERROR('Initial schedule - to print'!E61,"")</f>
        <v>TT</v>
      </c>
      <c r="F56" s="15"/>
      <c r="G56" s="69"/>
      <c r="H56" s="62"/>
    </row>
    <row r="57" spans="1:8" ht="14" x14ac:dyDescent="0.3">
      <c r="A57" s="38"/>
      <c r="B57" s="58" t="str">
        <f>IFERROR('Initial schedule - to print'!B62,"")</f>
        <v/>
      </c>
      <c r="C57" s="59" t="str">
        <f>IFERROR('Initial schedule - to print'!C62,"")</f>
        <v/>
      </c>
      <c r="D57" s="59" t="str">
        <f>IFERROR('Initial schedule - to print'!D62,"")</f>
        <v/>
      </c>
      <c r="E57" s="59" t="str">
        <f>IFERROR('Initial schedule - to print'!E62,"")</f>
        <v>UU</v>
      </c>
      <c r="F57" s="15"/>
      <c r="G57" s="69"/>
      <c r="H57" s="62"/>
    </row>
    <row r="58" spans="1:8" ht="14" x14ac:dyDescent="0.3">
      <c r="A58" s="38"/>
      <c r="B58" s="58" t="str">
        <f>IFERROR('Initial schedule - to print'!B63,"")</f>
        <v/>
      </c>
      <c r="C58" s="59" t="str">
        <f>IFERROR('Initial schedule - to print'!C63,"")</f>
        <v/>
      </c>
      <c r="D58" s="59" t="str">
        <f>IFERROR('Initial schedule - to print'!D63,"")</f>
        <v/>
      </c>
      <c r="E58" s="59" t="str">
        <f>IFERROR('Initial schedule - to print'!E63,"")</f>
        <v>VV</v>
      </c>
      <c r="F58" s="15"/>
      <c r="G58" s="69"/>
      <c r="H58" s="62"/>
    </row>
    <row r="59" spans="1:8" ht="14" x14ac:dyDescent="0.3">
      <c r="A59" s="38"/>
      <c r="B59" s="58" t="str">
        <f>IFERROR('Initial schedule - to print'!B64,"")</f>
        <v/>
      </c>
      <c r="C59" s="59" t="str">
        <f>IFERROR('Initial schedule - to print'!C64,"")</f>
        <v/>
      </c>
      <c r="D59" s="59" t="str">
        <f>IFERROR('Initial schedule - to print'!D64,"")</f>
        <v/>
      </c>
      <c r="E59" s="59" t="str">
        <f>IFERROR('Initial schedule - to print'!E64,"")</f>
        <v>WW</v>
      </c>
      <c r="F59" s="15"/>
      <c r="G59" s="69"/>
      <c r="H59" s="62"/>
    </row>
    <row r="60" spans="1:8" ht="14" x14ac:dyDescent="0.3">
      <c r="A60" s="38"/>
      <c r="B60" s="58" t="str">
        <f>IFERROR('Initial schedule - to print'!B65,"")</f>
        <v/>
      </c>
      <c r="C60" s="59" t="str">
        <f>IFERROR('Initial schedule - to print'!C65,"")</f>
        <v/>
      </c>
      <c r="D60" s="59" t="str">
        <f>IFERROR('Initial schedule - to print'!D65,"")</f>
        <v/>
      </c>
      <c r="E60" s="59" t="str">
        <f>IFERROR('Initial schedule - to print'!E65,"")</f>
        <v>XX</v>
      </c>
      <c r="F60" s="15"/>
      <c r="G60" s="69"/>
      <c r="H60" s="62"/>
    </row>
    <row r="61" spans="1:8" ht="14" x14ac:dyDescent="0.3">
      <c r="A61" s="38"/>
      <c r="B61" s="58" t="str">
        <f>IFERROR('Initial schedule - to print'!B66,"")</f>
        <v/>
      </c>
      <c r="C61" s="59" t="str">
        <f>IFERROR('Initial schedule - to print'!C66,"")</f>
        <v/>
      </c>
      <c r="D61" s="59" t="str">
        <f>IFERROR('Initial schedule - to print'!D66,"")</f>
        <v/>
      </c>
      <c r="E61" s="59" t="str">
        <f>IFERROR('Initial schedule - to print'!E66,"")</f>
        <v>YY</v>
      </c>
      <c r="F61" s="15"/>
      <c r="G61" s="69"/>
      <c r="H61" s="62"/>
    </row>
    <row r="62" spans="1:8" ht="14" x14ac:dyDescent="0.3">
      <c r="A62" s="38"/>
      <c r="B62" s="58" t="str">
        <f>IFERROR('Initial schedule - to print'!B93,"")</f>
        <v/>
      </c>
      <c r="C62" s="59" t="str">
        <f>IFERROR('Initial schedule - to print'!C93,"")</f>
        <v/>
      </c>
      <c r="D62" s="59" t="str">
        <f>IFERROR('Initial schedule - to print'!D93,"")</f>
        <v/>
      </c>
      <c r="E62" s="59" t="str">
        <f>IFERROR('Initial schedule - to print'!E93,"")</f>
        <v>ZZZ</v>
      </c>
      <c r="F62" s="15"/>
      <c r="G62" s="69"/>
      <c r="H62" s="62"/>
    </row>
    <row r="63" spans="1:8" ht="14" x14ac:dyDescent="0.3">
      <c r="A63" s="38"/>
      <c r="B63" s="58" t="str">
        <f>IFERROR('Initial schedule - to print'!B94,"")</f>
        <v/>
      </c>
      <c r="C63" s="59" t="str">
        <f>IFERROR('Initial schedule - to print'!C94,"")</f>
        <v/>
      </c>
      <c r="D63" s="59" t="str">
        <f>IFERROR('Initial schedule - to print'!D94,"")</f>
        <v/>
      </c>
      <c r="E63" s="59" t="str">
        <f>IFERROR('Initial schedule - to print'!E94,"")</f>
        <v>AAAA</v>
      </c>
      <c r="F63" s="15"/>
      <c r="G63" s="68"/>
      <c r="H63" s="62"/>
    </row>
    <row r="64" spans="1:8" ht="15" customHeight="1" x14ac:dyDescent="0.3">
      <c r="A64" s="38"/>
      <c r="B64" s="58" t="str">
        <f>IFERROR('Initial schedule - to print'!B95,"")</f>
        <v/>
      </c>
      <c r="C64" s="59" t="str">
        <f>IFERROR('Initial schedule - to print'!C95,"")</f>
        <v/>
      </c>
      <c r="D64" s="59" t="str">
        <f>IFERROR('Initial schedule - to print'!D95,"")</f>
        <v/>
      </c>
      <c r="E64" s="59" t="str">
        <f>IFERROR('Initial schedule - to print'!E95,"")</f>
        <v>BBBB</v>
      </c>
      <c r="F64" s="15"/>
      <c r="G64" s="70"/>
      <c r="H64" s="62"/>
    </row>
    <row r="65" spans="1:8" ht="14" x14ac:dyDescent="0.3">
      <c r="A65" s="38"/>
      <c r="B65" s="58" t="str">
        <f>IFERROR('Initial schedule - to print'!B96,"")</f>
        <v/>
      </c>
      <c r="C65" s="59" t="str">
        <f>IFERROR('Initial schedule - to print'!C96,"")</f>
        <v/>
      </c>
      <c r="D65" s="59" t="str">
        <f>IFERROR('Initial schedule - to print'!D96,"")</f>
        <v/>
      </c>
      <c r="E65" s="59" t="str">
        <f>IFERROR('Initial schedule - to print'!E96,"")</f>
        <v>CCCC</v>
      </c>
      <c r="F65" s="15"/>
      <c r="G65" s="70"/>
      <c r="H65" s="62"/>
    </row>
    <row r="66" spans="1:8" ht="14" x14ac:dyDescent="0.3">
      <c r="A66" s="38"/>
      <c r="B66" s="58" t="str">
        <f>IFERROR('Initial schedule - to print'!B97,"")</f>
        <v/>
      </c>
      <c r="C66" s="59" t="str">
        <f>IFERROR('Initial schedule - to print'!C97,"")</f>
        <v/>
      </c>
      <c r="D66" s="59" t="str">
        <f>IFERROR('Initial schedule - to print'!D97,"")</f>
        <v/>
      </c>
      <c r="E66" s="59" t="str">
        <f>IFERROR('Initial schedule - to print'!E97,"")</f>
        <v>DDDD</v>
      </c>
      <c r="F66" s="15"/>
      <c r="G66" s="70"/>
      <c r="H66" s="62"/>
    </row>
    <row r="67" spans="1:8" ht="14" x14ac:dyDescent="0.3">
      <c r="A67" s="38"/>
      <c r="B67" s="58" t="str">
        <f>IFERROR('Initial schedule - to print'!B98,"")</f>
        <v/>
      </c>
      <c r="C67" s="59" t="str">
        <f>IFERROR('Initial schedule - to print'!C98,"")</f>
        <v/>
      </c>
      <c r="D67" s="59" t="str">
        <f>IFERROR('Initial schedule - to print'!D98,"")</f>
        <v/>
      </c>
      <c r="E67" s="59" t="str">
        <f>IFERROR('Initial schedule - to print'!E98,"")</f>
        <v>EEEE</v>
      </c>
      <c r="F67" s="15"/>
      <c r="G67" s="71"/>
      <c r="H67" s="62"/>
    </row>
    <row r="68" spans="1:8" ht="14" x14ac:dyDescent="0.3">
      <c r="A68" s="38"/>
      <c r="B68" s="58" t="str">
        <f>IFERROR('Initial schedule - to print'!B99,"")</f>
        <v/>
      </c>
      <c r="C68" s="59" t="str">
        <f>IFERROR('Initial schedule - to print'!C99,"")</f>
        <v/>
      </c>
      <c r="D68" s="59" t="str">
        <f>IFERROR('Initial schedule - to print'!D99,"")</f>
        <v/>
      </c>
      <c r="E68" s="59" t="str">
        <f>IFERROR('Initial schedule - to print'!E99,"")</f>
        <v>FFFF</v>
      </c>
      <c r="F68" s="15"/>
      <c r="G68" s="71"/>
      <c r="H68" s="62"/>
    </row>
    <row r="69" spans="1:8" ht="14" x14ac:dyDescent="0.3">
      <c r="A69" s="38"/>
      <c r="B69" s="58" t="str">
        <f>IFERROR('Initial schedule - to print'!B100,"")</f>
        <v/>
      </c>
      <c r="C69" s="59" t="str">
        <f>IFERROR('Initial schedule - to print'!C100,"")</f>
        <v/>
      </c>
      <c r="D69" s="59" t="str">
        <f>IFERROR('Initial schedule - to print'!D100,"")</f>
        <v/>
      </c>
      <c r="E69" s="59" t="str">
        <f>IFERROR('Initial schedule - to print'!E100,"")</f>
        <v>GGGG</v>
      </c>
      <c r="F69" s="15"/>
      <c r="G69" s="68"/>
      <c r="H69" s="62"/>
    </row>
    <row r="70" spans="1:8" ht="14" x14ac:dyDescent="0.3">
      <c r="A70" s="38"/>
      <c r="B70" s="58" t="str">
        <f>IFERROR('Initial schedule - to print'!B101,"")</f>
        <v/>
      </c>
      <c r="C70" s="59" t="str">
        <f>IFERROR('Initial schedule - to print'!C101,"")</f>
        <v/>
      </c>
      <c r="D70" s="59" t="str">
        <f>IFERROR('Initial schedule - to print'!D101,"")</f>
        <v/>
      </c>
      <c r="E70" s="59" t="str">
        <f>IFERROR('Initial schedule - to print'!E101,"")</f>
        <v>HHHH</v>
      </c>
      <c r="F70" s="15"/>
      <c r="G70" s="72"/>
      <c r="H70" s="62"/>
    </row>
    <row r="71" spans="1:8" ht="14" x14ac:dyDescent="0.3">
      <c r="A71" s="38"/>
      <c r="B71" s="58" t="str">
        <f>IFERROR('Initial schedule - to print'!B102,"")</f>
        <v/>
      </c>
      <c r="C71" s="59" t="str">
        <f>IFERROR('Initial schedule - to print'!C102,"")</f>
        <v/>
      </c>
      <c r="D71" s="59" t="str">
        <f>IFERROR('Initial schedule - to print'!D102,"")</f>
        <v/>
      </c>
      <c r="E71" s="59" t="str">
        <f>IFERROR('Initial schedule - to print'!E102,"")</f>
        <v>IIII</v>
      </c>
      <c r="F71" s="15"/>
      <c r="G71" s="69"/>
      <c r="H71" s="62"/>
    </row>
    <row r="72" spans="1:8" ht="14" x14ac:dyDescent="0.3">
      <c r="A72" s="38"/>
      <c r="B72" s="58" t="str">
        <f>IFERROR('Initial schedule - to print'!B103,"")</f>
        <v/>
      </c>
      <c r="C72" s="59" t="str">
        <f>IFERROR('Initial schedule - to print'!C103,"")</f>
        <v/>
      </c>
      <c r="D72" s="59" t="str">
        <f>IFERROR('Initial schedule - to print'!D103,"")</f>
        <v/>
      </c>
      <c r="E72" s="59" t="str">
        <f>IFERROR('Initial schedule - to print'!E103,"")</f>
        <v>JJJJ</v>
      </c>
      <c r="F72" s="15"/>
      <c r="G72" s="72"/>
      <c r="H72" s="62"/>
    </row>
    <row r="73" spans="1:8" ht="14" x14ac:dyDescent="0.3">
      <c r="A73" s="38"/>
      <c r="B73" s="58" t="str">
        <f>IFERROR('Initial schedule - to print'!B104,"")</f>
        <v/>
      </c>
      <c r="C73" s="59" t="str">
        <f>IFERROR('Initial schedule - to print'!C104,"")</f>
        <v/>
      </c>
      <c r="D73" s="59" t="str">
        <f>IFERROR('Initial schedule - to print'!D104,"")</f>
        <v/>
      </c>
      <c r="E73" s="59" t="str">
        <f>IFERROR('Initial schedule - to print'!E104,"")</f>
        <v>KKKK</v>
      </c>
      <c r="F73" s="15"/>
      <c r="G73" s="73"/>
      <c r="H73" s="62"/>
    </row>
    <row r="74" spans="1:8" ht="14" x14ac:dyDescent="0.3">
      <c r="A74" s="38"/>
      <c r="B74" s="58" t="str">
        <f>IFERROR('Initial schedule - to print'!B105,"")</f>
        <v/>
      </c>
      <c r="C74" s="59" t="str">
        <f>IFERROR('Initial schedule - to print'!C105,"")</f>
        <v/>
      </c>
      <c r="D74" s="59" t="str">
        <f>IFERROR('Initial schedule - to print'!D105,"")</f>
        <v/>
      </c>
      <c r="E74" s="59" t="str">
        <f>IFERROR('Initial schedule - to print'!E105,"")</f>
        <v>LLLL</v>
      </c>
      <c r="F74" s="15"/>
      <c r="G74" s="72"/>
      <c r="H74" s="62"/>
    </row>
    <row r="75" spans="1:8" ht="14" x14ac:dyDescent="0.3">
      <c r="A75" s="38"/>
      <c r="B75" s="58" t="str">
        <f>IFERROR('Initial schedule - to print'!B106,"")</f>
        <v/>
      </c>
      <c r="C75" s="59" t="str">
        <f>IFERROR('Initial schedule - to print'!C106,"")</f>
        <v/>
      </c>
      <c r="D75" s="59" t="str">
        <f>IFERROR('Initial schedule - to print'!D106,"")</f>
        <v/>
      </c>
      <c r="E75" s="59" t="str">
        <f>IFERROR('Initial schedule - to print'!E106,"")</f>
        <v>MMMM</v>
      </c>
      <c r="F75" s="15"/>
      <c r="G75" s="71"/>
      <c r="H75" s="62"/>
    </row>
    <row r="76" spans="1:8" ht="14" x14ac:dyDescent="0.3">
      <c r="A76" s="38"/>
      <c r="B76" s="58" t="str">
        <f>IFERROR('Initial schedule - to print'!B107,"")</f>
        <v/>
      </c>
      <c r="C76" s="59" t="str">
        <f>IFERROR('Initial schedule - to print'!C107,"")</f>
        <v/>
      </c>
      <c r="D76" s="59" t="str">
        <f>IFERROR('Initial schedule - to print'!D107,"")</f>
        <v/>
      </c>
      <c r="E76" s="59" t="str">
        <f>IFERROR('Initial schedule - to print'!E107,"")</f>
        <v>NNNN</v>
      </c>
      <c r="F76" s="15"/>
      <c r="G76" s="71"/>
      <c r="H76" s="62"/>
    </row>
    <row r="77" spans="1:8" ht="14" x14ac:dyDescent="0.3">
      <c r="A77" s="38"/>
      <c r="B77" s="58" t="str">
        <f>IFERROR('Initial schedule - to print'!B108,"")</f>
        <v/>
      </c>
      <c r="C77" s="59" t="str">
        <f>IFERROR('Initial schedule - to print'!C108,"")</f>
        <v/>
      </c>
      <c r="D77" s="59" t="str">
        <f>IFERROR('Initial schedule - to print'!D108,"")</f>
        <v/>
      </c>
      <c r="E77" s="59" t="str">
        <f>IFERROR('Initial schedule - to print'!E108,"")</f>
        <v>OOOO</v>
      </c>
      <c r="F77" s="15"/>
      <c r="G77" s="62"/>
      <c r="H77" s="62"/>
    </row>
    <row r="78" spans="1:8" ht="14" x14ac:dyDescent="0.3">
      <c r="A78" s="38"/>
      <c r="B78" s="58" t="str">
        <f>IFERROR('Initial schedule - to print'!B109,"")</f>
        <v/>
      </c>
      <c r="C78" s="59" t="str">
        <f>IFERROR('Initial schedule - to print'!C109,"")</f>
        <v/>
      </c>
      <c r="D78" s="59" t="str">
        <f>IFERROR('Initial schedule - to print'!D109,"")</f>
        <v/>
      </c>
      <c r="E78" s="59" t="str">
        <f>IFERROR('Initial schedule - to print'!E109,"")</f>
        <v>PPPP</v>
      </c>
      <c r="F78" s="15"/>
      <c r="G78" s="62"/>
      <c r="H78" s="62"/>
    </row>
    <row r="79" spans="1:8" ht="14" x14ac:dyDescent="0.3">
      <c r="A79" s="38"/>
      <c r="B79" s="58" t="str">
        <f>IFERROR('Initial schedule - to print'!B110,"")</f>
        <v/>
      </c>
      <c r="C79" s="59" t="str">
        <f>IFERROR('Initial schedule - to print'!C110,"")</f>
        <v/>
      </c>
      <c r="D79" s="59" t="str">
        <f>IFERROR('Initial schedule - to print'!D110,"")</f>
        <v/>
      </c>
      <c r="E79" s="59" t="str">
        <f>IFERROR('Initial schedule - to print'!E110,"")</f>
        <v>QQQQ</v>
      </c>
      <c r="F79" s="15"/>
      <c r="G79" s="62"/>
      <c r="H79" s="62"/>
    </row>
    <row r="80" spans="1:8" ht="14" x14ac:dyDescent="0.3">
      <c r="A80" s="38"/>
      <c r="B80" s="58" t="str">
        <f>IFERROR('Initial schedule - to print'!B111,"")</f>
        <v/>
      </c>
      <c r="C80" s="59" t="str">
        <f>IFERROR('Initial schedule - to print'!C111,"")</f>
        <v/>
      </c>
      <c r="D80" s="59" t="str">
        <f>IFERROR('Initial schedule - to print'!D111,"")</f>
        <v/>
      </c>
      <c r="E80" s="59" t="str">
        <f>IFERROR('Initial schedule - to print'!E111,"")</f>
        <v>RRRR</v>
      </c>
      <c r="F80" s="15"/>
      <c r="G80" s="71"/>
      <c r="H80" s="62"/>
    </row>
    <row r="81" spans="1:10" ht="14" x14ac:dyDescent="0.3">
      <c r="A81" s="38"/>
      <c r="B81" s="58" t="str">
        <f>IFERROR('Initial schedule - to print'!B112,"")</f>
        <v/>
      </c>
      <c r="C81" s="59" t="str">
        <f>IFERROR('Initial schedule - to print'!C112,"")</f>
        <v/>
      </c>
      <c r="D81" s="59" t="str">
        <f>IFERROR('Initial schedule - to print'!D112,"")</f>
        <v/>
      </c>
      <c r="E81" s="59" t="str">
        <f>IFERROR('Initial schedule - to print'!E112,"")</f>
        <v>SSSS</v>
      </c>
      <c r="F81" s="15"/>
      <c r="G81" s="71"/>
      <c r="H81" s="62"/>
    </row>
    <row r="82" spans="1:10" ht="14" x14ac:dyDescent="0.3">
      <c r="A82" s="38"/>
      <c r="B82" s="58" t="str">
        <f>IFERROR('Initial schedule - to print'!B113,"")</f>
        <v/>
      </c>
      <c r="C82" s="59" t="str">
        <f>IFERROR('Initial schedule - to print'!C113,"")</f>
        <v/>
      </c>
      <c r="D82" s="59" t="str">
        <f>IFERROR('Initial schedule - to print'!D113,"")</f>
        <v/>
      </c>
      <c r="E82" s="59" t="str">
        <f>IFERROR('Initial schedule - to print'!E113,"")</f>
        <v>TTTT</v>
      </c>
      <c r="F82" s="15"/>
      <c r="G82" s="62"/>
      <c r="H82" s="62"/>
    </row>
    <row r="83" spans="1:10" ht="14" x14ac:dyDescent="0.3">
      <c r="A83" s="38"/>
      <c r="B83" s="58" t="str">
        <f>IFERROR('Initial schedule - to print'!B114,"")</f>
        <v/>
      </c>
      <c r="C83" s="59" t="str">
        <f>IFERROR('Initial schedule - to print'!C114,"")</f>
        <v/>
      </c>
      <c r="D83" s="59" t="str">
        <f>IFERROR('Initial schedule - to print'!D114,"")</f>
        <v/>
      </c>
      <c r="E83" s="59" t="str">
        <f>IFERROR('Initial schedule - to print'!E114,"")</f>
        <v>UUUU</v>
      </c>
      <c r="F83" s="15"/>
      <c r="G83" s="62"/>
      <c r="H83" s="62"/>
    </row>
    <row r="84" spans="1:10" ht="14" x14ac:dyDescent="0.3">
      <c r="A84" s="38"/>
      <c r="B84" s="58" t="str">
        <f>IFERROR('Initial schedule - to print'!B115,"")</f>
        <v/>
      </c>
      <c r="C84" s="59" t="str">
        <f>IFERROR('Initial schedule - to print'!C115,"")</f>
        <v/>
      </c>
      <c r="D84" s="59" t="str">
        <f>IFERROR('Initial schedule - to print'!D115,"")</f>
        <v/>
      </c>
      <c r="E84" s="59" t="str">
        <f>IFERROR('Initial schedule - to print'!E115,"")</f>
        <v>VVVV</v>
      </c>
      <c r="F84" s="15"/>
      <c r="G84" s="62"/>
      <c r="H84" s="62"/>
    </row>
    <row r="85" spans="1:10" ht="14" x14ac:dyDescent="0.3">
      <c r="A85" s="38"/>
      <c r="B85" s="58" t="str">
        <f>IFERROR('Initial schedule - to print'!B116,"")</f>
        <v/>
      </c>
      <c r="C85" s="59" t="str">
        <f>IFERROR('Initial schedule - to print'!C116,"")</f>
        <v/>
      </c>
      <c r="D85" s="59" t="str">
        <f>IFERROR('Initial schedule - to print'!D116,"")</f>
        <v/>
      </c>
      <c r="E85" s="59" t="str">
        <f>IFERROR('Initial schedule - to print'!E116,"")</f>
        <v>WWWW</v>
      </c>
      <c r="F85" s="15"/>
      <c r="G85" s="71"/>
      <c r="H85" s="62"/>
    </row>
    <row r="86" spans="1:10" ht="14" x14ac:dyDescent="0.3">
      <c r="A86" s="38"/>
      <c r="B86" s="58" t="str">
        <f>IFERROR('Initial schedule - to print'!B117,"")</f>
        <v/>
      </c>
      <c r="C86" s="59" t="str">
        <f>IFERROR('Initial schedule - to print'!C117,"")</f>
        <v/>
      </c>
      <c r="D86" s="59" t="str">
        <f>IFERROR('Initial schedule - to print'!D117,"")</f>
        <v/>
      </c>
      <c r="E86" s="59" t="str">
        <f>IFERROR('Initial schedule - to print'!E117,"")</f>
        <v>XXXX</v>
      </c>
      <c r="F86" s="15"/>
      <c r="G86" s="71"/>
      <c r="H86" s="62"/>
    </row>
    <row r="87" spans="1:10" ht="14" x14ac:dyDescent="0.3">
      <c r="A87" s="38"/>
      <c r="B87" s="58" t="str">
        <f>IFERROR('Initial schedule - to print'!B118,"")</f>
        <v/>
      </c>
      <c r="C87" s="59" t="str">
        <f>IFERROR('Initial schedule - to print'!C118,"")</f>
        <v/>
      </c>
      <c r="D87" s="59" t="str">
        <f>IFERROR('Initial schedule - to print'!D118,"")</f>
        <v/>
      </c>
      <c r="E87" s="59" t="str">
        <f>IFERROR('Initial schedule - to print'!E118,"")</f>
        <v>YYYY</v>
      </c>
      <c r="F87" s="15"/>
      <c r="G87" s="62"/>
      <c r="H87" s="62"/>
    </row>
    <row r="88" spans="1:10" ht="14" x14ac:dyDescent="0.3">
      <c r="A88" s="38"/>
      <c r="B88" s="58" t="str">
        <f>IFERROR('Initial schedule - to print'!B119,"")</f>
        <v/>
      </c>
      <c r="C88" s="59" t="str">
        <f>IFERROR('Initial schedule - to print'!C119,"")</f>
        <v/>
      </c>
      <c r="D88" s="59" t="str">
        <f>IFERROR('Initial schedule - to print'!D119,"")</f>
        <v/>
      </c>
      <c r="E88" s="59" t="str">
        <f>IFERROR('Initial schedule - to print'!E119,"")</f>
        <v>ZZZZ</v>
      </c>
      <c r="F88" s="15"/>
      <c r="G88" s="62"/>
      <c r="H88" s="62"/>
    </row>
    <row r="89" spans="1:10" ht="14" x14ac:dyDescent="0.3">
      <c r="A89" s="38"/>
      <c r="B89" s="40"/>
      <c r="C89" s="3"/>
      <c r="D89" s="41"/>
      <c r="E89" s="3"/>
      <c r="F89" s="42"/>
      <c r="G89" s="4"/>
      <c r="H89" s="3"/>
    </row>
    <row r="90" spans="1:10" ht="14" x14ac:dyDescent="0.3">
      <c r="A90" s="38"/>
      <c r="B90" s="49"/>
      <c r="C90" s="3"/>
      <c r="D90" s="52"/>
      <c r="E90" s="52"/>
      <c r="F90" s="52"/>
      <c r="G90" s="52"/>
      <c r="H90" s="3"/>
    </row>
    <row r="91" spans="1:10" ht="14" hidden="1" x14ac:dyDescent="0.3">
      <c r="A91" s="38"/>
      <c r="B91" s="49"/>
      <c r="C91" s="3"/>
      <c r="D91" s="52"/>
      <c r="E91" s="52"/>
      <c r="F91" s="52"/>
      <c r="G91" s="52"/>
      <c r="H91" s="3"/>
    </row>
    <row r="92" spans="1:10" ht="14" hidden="1" x14ac:dyDescent="0.3">
      <c r="B92" s="49"/>
      <c r="C92" s="3"/>
      <c r="D92" s="53"/>
      <c r="E92" s="53"/>
      <c r="F92" s="3"/>
      <c r="G92" s="3"/>
      <c r="H92" s="4"/>
      <c r="I92" s="3"/>
      <c r="J92" s="3"/>
    </row>
    <row r="93" spans="1:10" ht="15" hidden="1" customHeight="1" x14ac:dyDescent="0.3">
      <c r="B93" s="35"/>
      <c r="C93" s="35"/>
      <c r="D93" s="35"/>
      <c r="E93" s="35"/>
      <c r="F93" s="24"/>
      <c r="G93" s="24"/>
      <c r="H93" s="24"/>
      <c r="I93" s="24"/>
      <c r="J93" s="3"/>
    </row>
    <row r="94" spans="1:10" ht="14" hidden="1" x14ac:dyDescent="0.3">
      <c r="B94" s="35"/>
      <c r="C94" s="35"/>
      <c r="D94" s="35"/>
      <c r="E94" s="35"/>
      <c r="F94" s="3"/>
      <c r="G94" s="3"/>
      <c r="H94" s="4"/>
      <c r="I94" s="3"/>
      <c r="J94" s="3"/>
    </row>
    <row r="95" spans="1:10" ht="14" hidden="1" x14ac:dyDescent="0.3">
      <c r="B95" s="3"/>
      <c r="C95" s="3"/>
      <c r="D95" s="3"/>
      <c r="E95" s="3"/>
      <c r="F95" s="3"/>
      <c r="G95" s="3"/>
      <c r="H95" s="4"/>
      <c r="I95" s="3"/>
      <c r="J95" s="3"/>
    </row>
    <row r="96" spans="1:10" ht="14.5" hidden="1" x14ac:dyDescent="0.35">
      <c r="B96" s="60"/>
      <c r="C96" s="60"/>
      <c r="D96" s="60"/>
      <c r="E96" s="60"/>
      <c r="F96" s="25"/>
      <c r="G96" s="25"/>
      <c r="H96" s="25"/>
      <c r="I96" s="25"/>
      <c r="J96" s="25"/>
    </row>
    <row r="97" spans="2:10" ht="14" hidden="1" x14ac:dyDescent="0.3">
      <c r="B97" s="25"/>
      <c r="C97" s="25"/>
      <c r="D97" s="25"/>
      <c r="E97" s="25"/>
      <c r="F97" s="25"/>
      <c r="G97" s="25"/>
      <c r="H97" s="25"/>
      <c r="I97" s="25"/>
      <c r="J97" s="25"/>
    </row>
    <row r="98" spans="2:10" ht="15" hidden="1" customHeight="1" x14ac:dyDescent="0.3">
      <c r="B98" s="25"/>
      <c r="C98" s="61"/>
      <c r="D98" s="61"/>
      <c r="E98" s="61"/>
      <c r="F98" s="25"/>
      <c r="G98" s="61"/>
      <c r="H98" s="61"/>
      <c r="I98" s="25"/>
      <c r="J98" s="25"/>
    </row>
    <row r="99" spans="2:10" ht="15" hidden="1" customHeight="1" x14ac:dyDescent="0.3">
      <c r="B99" s="25"/>
      <c r="C99" s="25"/>
      <c r="D99" s="25"/>
      <c r="E99" s="25"/>
      <c r="F99" s="25"/>
      <c r="G99" s="61"/>
      <c r="H99" s="61"/>
      <c r="I99" s="25"/>
      <c r="J99" s="25"/>
    </row>
    <row r="100" spans="2:10" ht="15" hidden="1" customHeight="1" x14ac:dyDescent="0.3">
      <c r="B100" s="25"/>
      <c r="C100" s="61"/>
      <c r="D100" s="61"/>
      <c r="E100" s="61"/>
      <c r="F100" s="25"/>
      <c r="G100" s="61"/>
      <c r="H100" s="61"/>
      <c r="I100" s="25"/>
      <c r="J100" s="25"/>
    </row>
    <row r="101" spans="2:10" ht="15" hidden="1" customHeight="1" x14ac:dyDescent="0.3">
      <c r="B101" s="25"/>
      <c r="C101" s="61"/>
      <c r="D101" s="61"/>
      <c r="E101" s="61"/>
      <c r="F101" s="25"/>
      <c r="G101" s="61"/>
      <c r="H101" s="61"/>
      <c r="I101" s="25"/>
      <c r="J101" s="25"/>
    </row>
    <row r="102" spans="2:10" ht="15" hidden="1" customHeight="1" x14ac:dyDescent="0.3">
      <c r="B102" s="25"/>
      <c r="C102" s="61"/>
      <c r="D102" s="61"/>
      <c r="E102" s="61"/>
      <c r="F102" s="25"/>
      <c r="G102" s="61"/>
      <c r="H102" s="61"/>
      <c r="I102" s="25"/>
      <c r="J102" s="25"/>
    </row>
    <row r="103" spans="2:10" ht="15" hidden="1" customHeight="1" x14ac:dyDescent="0.3">
      <c r="B103" s="25"/>
      <c r="C103" s="25"/>
      <c r="D103" s="25"/>
      <c r="E103" s="25"/>
      <c r="F103" s="25"/>
      <c r="G103" s="25"/>
      <c r="H103" s="25"/>
      <c r="I103" s="25"/>
      <c r="J103" s="25"/>
    </row>
    <row r="104" spans="2:10" ht="15" hidden="1" customHeight="1" x14ac:dyDescent="0.3">
      <c r="B104" s="25"/>
      <c r="C104" s="25"/>
      <c r="D104" s="25"/>
      <c r="E104" s="25"/>
      <c r="F104" s="25"/>
      <c r="G104" s="25"/>
      <c r="H104" s="25"/>
      <c r="I104" s="25"/>
      <c r="J104" s="25"/>
    </row>
    <row r="105" spans="2:10" ht="15" hidden="1" customHeight="1" x14ac:dyDescent="0.3">
      <c r="B105" s="25"/>
      <c r="C105" s="25"/>
      <c r="D105" s="25"/>
      <c r="E105" s="25"/>
      <c r="F105" s="25"/>
      <c r="G105" s="25"/>
      <c r="H105" s="25"/>
      <c r="I105" s="25"/>
      <c r="J105" s="25"/>
    </row>
    <row r="106" spans="2:10" ht="15" hidden="1" customHeight="1" x14ac:dyDescent="0.3">
      <c r="B106" s="25"/>
      <c r="C106" s="25"/>
      <c r="D106" s="25"/>
      <c r="E106" s="25"/>
      <c r="F106" s="25"/>
      <c r="G106" s="25"/>
      <c r="H106" s="25"/>
      <c r="I106" s="25"/>
      <c r="J106" s="25"/>
    </row>
    <row r="107" spans="2:10" ht="15" hidden="1" customHeight="1" x14ac:dyDescent="0.3">
      <c r="B107" s="25"/>
      <c r="C107" s="25"/>
      <c r="D107" s="25"/>
      <c r="E107" s="25"/>
      <c r="F107" s="25"/>
      <c r="G107" s="25"/>
      <c r="H107" s="25"/>
      <c r="I107" s="25"/>
      <c r="J107" s="25"/>
    </row>
    <row r="108" spans="2:10" ht="15" hidden="1" customHeight="1" x14ac:dyDescent="0.3">
      <c r="B108" s="25"/>
      <c r="C108" s="25"/>
      <c r="D108" s="25"/>
      <c r="E108" s="25"/>
      <c r="F108" s="25"/>
      <c r="G108" s="25"/>
      <c r="H108" s="25"/>
      <c r="I108" s="25"/>
      <c r="J108" s="25"/>
    </row>
    <row r="109" spans="2:10" ht="15" hidden="1" customHeight="1" x14ac:dyDescent="0.3">
      <c r="B109" s="25"/>
      <c r="C109" s="25"/>
      <c r="D109" s="25"/>
      <c r="E109" s="25"/>
      <c r="F109" s="25"/>
      <c r="G109" s="25"/>
      <c r="H109" s="25"/>
      <c r="I109" s="25"/>
      <c r="J109" s="25"/>
    </row>
    <row r="110" spans="2:10" ht="15" hidden="1" customHeight="1" x14ac:dyDescent="0.3">
      <c r="B110" s="25"/>
      <c r="C110" s="25"/>
      <c r="D110" s="25"/>
      <c r="E110" s="25"/>
      <c r="F110" s="25"/>
      <c r="G110" s="25"/>
      <c r="H110" s="25"/>
      <c r="I110" s="25"/>
      <c r="J110" s="25"/>
    </row>
  </sheetData>
  <sheetProtection algorithmName="SHA-512" hashValue="Q9IsMoMZ2eO368K3esyNbRDkOh1Xu5VfeJYEnMdrq5VWFw6pN1xaVK36rZ/rdEHdF9VIKl6WQw3JoVgc0MGjKw==" saltValue="pXJDtyC5T2z+ff1dSJFIgA==" spinCount="100000" sheet="1" selectLockedCells="1"/>
  <mergeCells count="4">
    <mergeCell ref="B8:G9"/>
    <mergeCell ref="B3:E3"/>
    <mergeCell ref="B6:G7"/>
    <mergeCell ref="B5:E5"/>
  </mergeCells>
  <dataValidations count="1">
    <dataValidation type="list" allowBlank="1" showInputMessage="1" showErrorMessage="1" sqref="F11:F88" xr:uid="{1CD4583D-CD47-4484-BFB0-D4F997942B3D}">
      <formula1>Years</formula1>
    </dataValidation>
  </dataValidations>
  <pageMargins left="0.7" right="0.7" top="0.75" bottom="0.75" header="0.3" footer="0.3"/>
  <pageSetup paperSize="9" scale="63" orientation="portrait" r:id="rId1"/>
  <rowBreaks count="1" manualBreakCount="1">
    <brk id="42" max="21" man="1"/>
  </rowBreaks>
  <colBreaks count="1" manualBreakCount="1">
    <brk id="9" max="6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D5C7-FE4B-4B4F-8E54-08076707BC7D}">
  <dimension ref="A1:C3"/>
  <sheetViews>
    <sheetView workbookViewId="0">
      <selection activeCell="C9" sqref="C9"/>
    </sheetView>
  </sheetViews>
  <sheetFormatPr defaultRowHeight="14" x14ac:dyDescent="0.3"/>
  <cols>
    <col min="3" max="3" width="43.7265625" bestFit="1" customWidth="1"/>
  </cols>
  <sheetData>
    <row r="1" spans="1:3" x14ac:dyDescent="0.3">
      <c r="A1" t="s">
        <v>132</v>
      </c>
      <c r="B1" t="s">
        <v>75</v>
      </c>
      <c r="C1" t="s">
        <v>133</v>
      </c>
    </row>
    <row r="2" spans="1:3" x14ac:dyDescent="0.3">
      <c r="A2" t="s">
        <v>186</v>
      </c>
      <c r="B2" s="158">
        <v>45748</v>
      </c>
      <c r="C2" t="s">
        <v>187</v>
      </c>
    </row>
    <row r="3" spans="1:3" x14ac:dyDescent="0.3">
      <c r="A3" t="s">
        <v>202</v>
      </c>
      <c r="B3" s="158">
        <v>45809</v>
      </c>
      <c r="C3"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108"/>
  <sheetViews>
    <sheetView workbookViewId="0">
      <selection activeCell="R3" sqref="R3"/>
    </sheetView>
  </sheetViews>
  <sheetFormatPr defaultRowHeight="14" x14ac:dyDescent="0.3"/>
  <cols>
    <col min="1" max="2" width="10.1796875" bestFit="1" customWidth="1"/>
    <col min="5" max="5" width="10.7265625" bestFit="1" customWidth="1"/>
    <col min="7" max="7" width="10.1796875" bestFit="1" customWidth="1"/>
    <col min="10" max="10" width="17.81640625" bestFit="1" customWidth="1"/>
    <col min="12" max="12" width="11.7265625" customWidth="1"/>
    <col min="13" max="13" width="9.453125" bestFit="1" customWidth="1"/>
    <col min="16" max="16" width="17.81640625" bestFit="1" customWidth="1"/>
    <col min="18" max="18" width="9.453125" bestFit="1" customWidth="1"/>
    <col min="20" max="20" width="13.1796875" bestFit="1" customWidth="1"/>
    <col min="21" max="21" width="16.26953125" bestFit="1" customWidth="1"/>
    <col min="23" max="23" width="10.81640625" bestFit="1" customWidth="1"/>
  </cols>
  <sheetData>
    <row r="1" spans="1:25" x14ac:dyDescent="0.3">
      <c r="A1" s="1"/>
      <c r="B1" s="91"/>
      <c r="P1" t="s">
        <v>61</v>
      </c>
      <c r="Q1">
        <f>B_no.of_pf_yr</f>
        <v>4</v>
      </c>
      <c r="R1">
        <f>IFERROR(ROUNDDOWN(Number_of_pols/B_no.of_yrs,0),0)</f>
        <v>0</v>
      </c>
    </row>
    <row r="2" spans="1:25" x14ac:dyDescent="0.3">
      <c r="A2" s="1"/>
      <c r="B2" s="91">
        <f>frt_yr_entitlement</f>
        <v>0</v>
      </c>
      <c r="G2" t="s">
        <v>90</v>
      </c>
      <c r="J2" t="s">
        <v>61</v>
      </c>
      <c r="K2">
        <f>A_no.pf_per_yr</f>
        <v>4</v>
      </c>
      <c r="L2">
        <f>IFERROR(ROUNDDOWN(Number_of_pols/A_no.of_yrs,0),0)</f>
        <v>0</v>
      </c>
      <c r="M2" t="s">
        <v>91</v>
      </c>
      <c r="R2">
        <f>R1-(ROUNDDOWN(R1/B_no.of_pf_yr,0)*B_no.of_pf_yr)</f>
        <v>0</v>
      </c>
      <c r="S2" t="s">
        <v>66</v>
      </c>
    </row>
    <row r="3" spans="1:25" x14ac:dyDescent="0.3">
      <c r="A3" s="1"/>
      <c r="B3" s="91">
        <f t="shared" ref="B3:B51" si="0">B2+1</f>
        <v>1</v>
      </c>
      <c r="L3">
        <f>L2-(ROUNDDOWN(L2/A_no.pf_per_yr,0)*A_no.pf_per_yr)</f>
        <v>0</v>
      </c>
      <c r="T3" t="s">
        <v>183</v>
      </c>
      <c r="U3" t="s">
        <v>184</v>
      </c>
    </row>
    <row r="4" spans="1:25" x14ac:dyDescent="0.3">
      <c r="A4" s="1"/>
      <c r="B4" s="91">
        <f t="shared" si="0"/>
        <v>2</v>
      </c>
      <c r="G4" t="s">
        <v>62</v>
      </c>
      <c r="H4" t="s">
        <v>63</v>
      </c>
      <c r="J4" t="s">
        <v>103</v>
      </c>
      <c r="M4" t="s">
        <v>62</v>
      </c>
      <c r="N4" t="s">
        <v>63</v>
      </c>
      <c r="P4" t="s">
        <v>103</v>
      </c>
      <c r="Q4">
        <f>IF(R4&lt;&gt;"",H5,"")</f>
        <v>1</v>
      </c>
      <c r="R4" t="str">
        <f>IF('Initial schedule - to print'!D16&lt;&gt;"",'Initial schedule - to print'!E16,"")</f>
        <v>A</v>
      </c>
      <c r="S4" s="29">
        <f t="shared" ref="S4:S35" si="1">IFERROR(IF(A_no.of_yrs&lt;&gt;"",MOD(Q4,A_no.pf_per_yr),MOD(Q4,B_no.of_pf_yr)),"")</f>
        <v>1</v>
      </c>
      <c r="T4">
        <f t="shared" ref="T4:T35" si="2">IF(S4=0,IF(A_no.of_yrs&lt;&gt;"",A_excess_yr,B_excess_pr_yr),0)</f>
        <v>0</v>
      </c>
      <c r="U4">
        <f>IFERROR(VLOOKUP(R4,W$6:X$6,2,FALSE),0)</f>
        <v>0</v>
      </c>
    </row>
    <row r="5" spans="1:25" x14ac:dyDescent="0.3">
      <c r="A5" s="1"/>
      <c r="B5" s="91">
        <f t="shared" si="0"/>
        <v>3</v>
      </c>
      <c r="G5" s="91">
        <f>frt_yr_entitlement</f>
        <v>0</v>
      </c>
      <c r="H5" s="28">
        <v>1</v>
      </c>
      <c r="I5" s="29">
        <f t="shared" ref="I5:I36" si="3">MOD(H5,A_no.pf_per_yr)</f>
        <v>1</v>
      </c>
      <c r="J5" t="str">
        <f>IF(A_no.of_yrs="","",ROUNDDOWN(Number_of_pols/A_ttl_pf,0))</f>
        <v/>
      </c>
      <c r="M5">
        <f>frt_yr_entitlement</f>
        <v>0</v>
      </c>
      <c r="N5" s="28">
        <v>1</v>
      </c>
      <c r="O5" s="29">
        <f t="shared" ref="O5:O36" si="4">MOD(N5,B_no.of_pf_yr)</f>
        <v>1</v>
      </c>
      <c r="P5" t="str">
        <f>IF(B_amt_reqd="","",ROUNDDOWN(Number_of_pols/B_ttl_pf,0))</f>
        <v/>
      </c>
      <c r="Q5" t="str">
        <f t="shared" ref="Q5:Q68" si="5">IF(R5&lt;&gt;"",H6,"")</f>
        <v/>
      </c>
      <c r="R5" t="str">
        <f>IF('Initial schedule - to print'!D17&lt;&gt;"",'Initial schedule - to print'!E17,"")</f>
        <v/>
      </c>
      <c r="S5" s="29" t="str">
        <f t="shared" si="1"/>
        <v/>
      </c>
      <c r="T5">
        <f>IF(S5=0,IF(A_no.of_yrs&lt;&gt;"",A_excess_yr,B_excess_pr_yr),0)</f>
        <v>0</v>
      </c>
      <c r="U5">
        <f t="shared" ref="U5:U68" si="6">IFERROR(VLOOKUP(R5,W$6:X$6,2,FALSE),0)</f>
        <v>0</v>
      </c>
      <c r="V5" t="s">
        <v>180</v>
      </c>
      <c r="W5" t="s">
        <v>182</v>
      </c>
      <c r="X5" t="s">
        <v>181</v>
      </c>
    </row>
    <row r="6" spans="1:25" x14ac:dyDescent="0.3">
      <c r="A6" s="1"/>
      <c r="B6" s="91">
        <f t="shared" si="0"/>
        <v>4</v>
      </c>
      <c r="G6" s="91" t="str">
        <f>IF(H6&gt;A_ttl_pf,"",IF(I5=0,G5+1,G5))</f>
        <v/>
      </c>
      <c r="H6">
        <v>2</v>
      </c>
      <c r="I6" s="29">
        <f t="shared" si="3"/>
        <v>2</v>
      </c>
      <c r="M6" s="91" t="str">
        <f t="shared" ref="M6:M37" si="7">IF(N6&gt;B_ttl_pf,"",IF(O5=0,M5+1,M5))</f>
        <v/>
      </c>
      <c r="N6">
        <v>2</v>
      </c>
      <c r="O6" s="29">
        <f t="shared" si="4"/>
        <v>2</v>
      </c>
      <c r="Q6" t="str">
        <f t="shared" si="5"/>
        <v/>
      </c>
      <c r="R6" t="str">
        <f>IF('Initial schedule - to print'!D18&lt;&gt;"",'Initial schedule - to print'!E18,"")</f>
        <v/>
      </c>
      <c r="S6" s="29" t="str">
        <f t="shared" si="1"/>
        <v/>
      </c>
      <c r="T6">
        <f t="shared" si="2"/>
        <v>0</v>
      </c>
      <c r="U6">
        <f t="shared" si="6"/>
        <v>0</v>
      </c>
      <c r="V6">
        <f>IF(A_no.of_yrs&lt;&gt;"",L2*A_no.of_yrs,R1*B_no.of_yrs)</f>
        <v>0</v>
      </c>
      <c r="W6" t="e">
        <f>IF(A_no.of_yrs&lt;&gt;"",VLOOKUP(A_no.pf_per_yr,Q4:R107,2,FALSE),VLOOKUP(B_no.of_pf_yr,Q4:R107,2,FALSE))</f>
        <v>#N/A</v>
      </c>
      <c r="X6">
        <f>Number_of_pols-V6</f>
        <v>1000</v>
      </c>
      <c r="Y6" s="162"/>
    </row>
    <row r="7" spans="1:25" x14ac:dyDescent="0.3">
      <c r="A7" s="1"/>
      <c r="B7" s="91">
        <f t="shared" si="0"/>
        <v>5</v>
      </c>
      <c r="G7" s="91" t="str">
        <f t="shared" ref="G7:G37" si="8">IF(H7&gt;A_ttl_pf,"",IF(I6=0,G6+1,G6))</f>
        <v/>
      </c>
      <c r="H7">
        <v>3</v>
      </c>
      <c r="I7" s="29">
        <f t="shared" si="3"/>
        <v>3</v>
      </c>
      <c r="M7" s="91" t="str">
        <f t="shared" si="7"/>
        <v/>
      </c>
      <c r="N7">
        <v>3</v>
      </c>
      <c r="O7" s="29">
        <f t="shared" si="4"/>
        <v>3</v>
      </c>
      <c r="Q7" t="str">
        <f t="shared" si="5"/>
        <v/>
      </c>
      <c r="R7" t="str">
        <f>IF('Initial schedule - to print'!D19&lt;&gt;"",'Initial schedule - to print'!E19,"")</f>
        <v/>
      </c>
      <c r="S7" s="29" t="str">
        <f t="shared" si="1"/>
        <v/>
      </c>
      <c r="T7">
        <f t="shared" si="2"/>
        <v>0</v>
      </c>
      <c r="U7">
        <f t="shared" si="6"/>
        <v>0</v>
      </c>
    </row>
    <row r="8" spans="1:25" x14ac:dyDescent="0.3">
      <c r="A8" s="1"/>
      <c r="B8" s="91">
        <f t="shared" si="0"/>
        <v>6</v>
      </c>
      <c r="G8" s="91" t="str">
        <f t="shared" si="8"/>
        <v/>
      </c>
      <c r="H8" s="28">
        <v>4</v>
      </c>
      <c r="I8" s="29">
        <f t="shared" si="3"/>
        <v>0</v>
      </c>
      <c r="M8" s="91" t="str">
        <f t="shared" si="7"/>
        <v/>
      </c>
      <c r="N8" s="28">
        <v>4</v>
      </c>
      <c r="O8" s="29">
        <f t="shared" si="4"/>
        <v>0</v>
      </c>
      <c r="Q8" t="str">
        <f t="shared" si="5"/>
        <v/>
      </c>
      <c r="R8" t="str">
        <f>IF('Initial schedule - to print'!D20&lt;&gt;"",'Initial schedule - to print'!E20,"")</f>
        <v/>
      </c>
      <c r="S8" s="29" t="str">
        <f t="shared" si="1"/>
        <v/>
      </c>
      <c r="T8">
        <f t="shared" si="2"/>
        <v>0</v>
      </c>
      <c r="U8">
        <f t="shared" si="6"/>
        <v>0</v>
      </c>
    </row>
    <row r="9" spans="1:25" x14ac:dyDescent="0.3">
      <c r="A9" s="1"/>
      <c r="B9" s="91">
        <f t="shared" si="0"/>
        <v>7</v>
      </c>
      <c r="G9" s="91" t="str">
        <f t="shared" si="8"/>
        <v/>
      </c>
      <c r="H9">
        <v>5</v>
      </c>
      <c r="I9" s="29">
        <f t="shared" si="3"/>
        <v>1</v>
      </c>
      <c r="M9" s="91" t="str">
        <f t="shared" si="7"/>
        <v/>
      </c>
      <c r="N9">
        <v>5</v>
      </c>
      <c r="O9" s="29">
        <f t="shared" si="4"/>
        <v>1</v>
      </c>
      <c r="Q9" t="str">
        <f t="shared" si="5"/>
        <v/>
      </c>
      <c r="R9" t="str">
        <f>IF('Initial schedule - to print'!D21&lt;&gt;"",'Initial schedule - to print'!E21,"")</f>
        <v/>
      </c>
      <c r="S9" s="29" t="str">
        <f t="shared" si="1"/>
        <v/>
      </c>
      <c r="T9">
        <f t="shared" si="2"/>
        <v>0</v>
      </c>
      <c r="U9">
        <f t="shared" si="6"/>
        <v>0</v>
      </c>
    </row>
    <row r="10" spans="1:25" x14ac:dyDescent="0.3">
      <c r="A10" s="1"/>
      <c r="B10" s="91">
        <f t="shared" si="0"/>
        <v>8</v>
      </c>
      <c r="G10" s="91" t="str">
        <f t="shared" si="8"/>
        <v/>
      </c>
      <c r="H10">
        <v>6</v>
      </c>
      <c r="I10" s="29">
        <f t="shared" si="3"/>
        <v>2</v>
      </c>
      <c r="M10" s="91" t="str">
        <f t="shared" si="7"/>
        <v/>
      </c>
      <c r="N10">
        <v>6</v>
      </c>
      <c r="O10" s="29">
        <f t="shared" si="4"/>
        <v>2</v>
      </c>
      <c r="Q10" t="str">
        <f t="shared" si="5"/>
        <v/>
      </c>
      <c r="R10" t="str">
        <f>IF('Initial schedule - to print'!D22&lt;&gt;"",'Initial schedule - to print'!E22,"")</f>
        <v/>
      </c>
      <c r="S10" s="29" t="str">
        <f t="shared" si="1"/>
        <v/>
      </c>
      <c r="T10">
        <f t="shared" si="2"/>
        <v>0</v>
      </c>
      <c r="U10">
        <f t="shared" si="6"/>
        <v>0</v>
      </c>
    </row>
    <row r="11" spans="1:25" x14ac:dyDescent="0.3">
      <c r="A11" s="1"/>
      <c r="B11" s="91">
        <f t="shared" si="0"/>
        <v>9</v>
      </c>
      <c r="G11" s="91" t="str">
        <f t="shared" si="8"/>
        <v/>
      </c>
      <c r="H11" s="28">
        <v>7</v>
      </c>
      <c r="I11" s="29">
        <f t="shared" si="3"/>
        <v>3</v>
      </c>
      <c r="M11" s="91" t="str">
        <f t="shared" si="7"/>
        <v/>
      </c>
      <c r="N11" s="28">
        <v>7</v>
      </c>
      <c r="O11" s="29">
        <f t="shared" si="4"/>
        <v>3</v>
      </c>
      <c r="Q11" t="str">
        <f t="shared" si="5"/>
        <v/>
      </c>
      <c r="R11" t="str">
        <f>IF('Initial schedule - to print'!D23&lt;&gt;"",'Initial schedule - to print'!E23,"")</f>
        <v/>
      </c>
      <c r="S11" s="29" t="str">
        <f t="shared" si="1"/>
        <v/>
      </c>
      <c r="T11">
        <f t="shared" si="2"/>
        <v>0</v>
      </c>
      <c r="U11">
        <f t="shared" si="6"/>
        <v>0</v>
      </c>
    </row>
    <row r="12" spans="1:25" x14ac:dyDescent="0.3">
      <c r="A12" s="1"/>
      <c r="B12" s="91">
        <f t="shared" si="0"/>
        <v>10</v>
      </c>
      <c r="G12" s="91" t="str">
        <f t="shared" si="8"/>
        <v/>
      </c>
      <c r="H12">
        <v>8</v>
      </c>
      <c r="I12" s="29">
        <f t="shared" si="3"/>
        <v>0</v>
      </c>
      <c r="M12" s="91" t="str">
        <f t="shared" si="7"/>
        <v/>
      </c>
      <c r="N12">
        <v>8</v>
      </c>
      <c r="O12" s="29">
        <f t="shared" si="4"/>
        <v>0</v>
      </c>
      <c r="Q12" t="str">
        <f t="shared" si="5"/>
        <v/>
      </c>
      <c r="R12" t="str">
        <f>IF('Initial schedule - to print'!D24&lt;&gt;"",'Initial schedule - to print'!E24,"")</f>
        <v/>
      </c>
      <c r="S12" s="29" t="str">
        <f t="shared" si="1"/>
        <v/>
      </c>
      <c r="T12">
        <f t="shared" si="2"/>
        <v>0</v>
      </c>
      <c r="U12">
        <f t="shared" si="6"/>
        <v>0</v>
      </c>
    </row>
    <row r="13" spans="1:25" x14ac:dyDescent="0.3">
      <c r="A13" s="1"/>
      <c r="B13" s="91">
        <f t="shared" si="0"/>
        <v>11</v>
      </c>
      <c r="G13" s="91" t="str">
        <f t="shared" si="8"/>
        <v/>
      </c>
      <c r="H13">
        <v>9</v>
      </c>
      <c r="I13" s="29">
        <f t="shared" si="3"/>
        <v>1</v>
      </c>
      <c r="M13" s="91" t="str">
        <f t="shared" si="7"/>
        <v/>
      </c>
      <c r="N13">
        <v>9</v>
      </c>
      <c r="O13" s="29">
        <f t="shared" si="4"/>
        <v>1</v>
      </c>
      <c r="Q13" t="str">
        <f t="shared" si="5"/>
        <v/>
      </c>
      <c r="R13" t="str">
        <f>IF('Initial schedule - to print'!D25&lt;&gt;"",'Initial schedule - to print'!E25,"")</f>
        <v/>
      </c>
      <c r="S13" s="29" t="str">
        <f t="shared" si="1"/>
        <v/>
      </c>
      <c r="T13">
        <f t="shared" si="2"/>
        <v>0</v>
      </c>
      <c r="U13">
        <f t="shared" si="6"/>
        <v>0</v>
      </c>
    </row>
    <row r="14" spans="1:25" x14ac:dyDescent="0.3">
      <c r="A14" s="1"/>
      <c r="B14" s="91">
        <f t="shared" si="0"/>
        <v>12</v>
      </c>
      <c r="G14" s="91" t="str">
        <f t="shared" si="8"/>
        <v/>
      </c>
      <c r="H14" s="28">
        <v>10</v>
      </c>
      <c r="I14" s="29">
        <f t="shared" si="3"/>
        <v>2</v>
      </c>
      <c r="M14" s="91" t="str">
        <f t="shared" si="7"/>
        <v/>
      </c>
      <c r="N14" s="28">
        <v>10</v>
      </c>
      <c r="O14" s="29">
        <f t="shared" si="4"/>
        <v>2</v>
      </c>
      <c r="Q14" t="str">
        <f t="shared" si="5"/>
        <v/>
      </c>
      <c r="R14" t="str">
        <f>IF('Initial schedule - to print'!D26&lt;&gt;"",'Initial schedule - to print'!E26,"")</f>
        <v/>
      </c>
      <c r="S14" s="29" t="str">
        <f t="shared" si="1"/>
        <v/>
      </c>
      <c r="T14">
        <f t="shared" si="2"/>
        <v>0</v>
      </c>
      <c r="U14">
        <f t="shared" si="6"/>
        <v>0</v>
      </c>
    </row>
    <row r="15" spans="1:25" x14ac:dyDescent="0.3">
      <c r="A15" s="1"/>
      <c r="B15" s="91">
        <f t="shared" si="0"/>
        <v>13</v>
      </c>
      <c r="G15" s="91" t="str">
        <f t="shared" si="8"/>
        <v/>
      </c>
      <c r="H15">
        <v>11</v>
      </c>
      <c r="I15" s="29">
        <f t="shared" si="3"/>
        <v>3</v>
      </c>
      <c r="M15" s="91" t="str">
        <f t="shared" si="7"/>
        <v/>
      </c>
      <c r="N15">
        <v>11</v>
      </c>
      <c r="O15" s="29">
        <f t="shared" si="4"/>
        <v>3</v>
      </c>
      <c r="Q15" t="str">
        <f t="shared" si="5"/>
        <v/>
      </c>
      <c r="R15" t="str">
        <f>IF('Initial schedule - to print'!D27&lt;&gt;"",'Initial schedule - to print'!E27,"")</f>
        <v/>
      </c>
      <c r="S15" s="29" t="str">
        <f t="shared" si="1"/>
        <v/>
      </c>
      <c r="T15">
        <f t="shared" si="2"/>
        <v>0</v>
      </c>
      <c r="U15">
        <f t="shared" si="6"/>
        <v>0</v>
      </c>
    </row>
    <row r="16" spans="1:25" x14ac:dyDescent="0.3">
      <c r="A16" s="1"/>
      <c r="B16" s="91">
        <f t="shared" si="0"/>
        <v>14</v>
      </c>
      <c r="G16" s="91" t="str">
        <f t="shared" si="8"/>
        <v/>
      </c>
      <c r="H16">
        <v>12</v>
      </c>
      <c r="I16" s="29">
        <f t="shared" si="3"/>
        <v>0</v>
      </c>
      <c r="M16" s="91" t="str">
        <f t="shared" si="7"/>
        <v/>
      </c>
      <c r="N16">
        <v>12</v>
      </c>
      <c r="O16" s="29">
        <f t="shared" si="4"/>
        <v>0</v>
      </c>
      <c r="Q16" t="str">
        <f t="shared" si="5"/>
        <v/>
      </c>
      <c r="R16" t="str">
        <f>IF('Initial schedule - to print'!D28&lt;&gt;"",'Initial schedule - to print'!E28,"")</f>
        <v/>
      </c>
      <c r="S16" s="29" t="str">
        <f t="shared" si="1"/>
        <v/>
      </c>
      <c r="T16">
        <f t="shared" si="2"/>
        <v>0</v>
      </c>
      <c r="U16">
        <f t="shared" si="6"/>
        <v>0</v>
      </c>
    </row>
    <row r="17" spans="1:21" x14ac:dyDescent="0.3">
      <c r="A17" s="1"/>
      <c r="B17" s="91">
        <f t="shared" si="0"/>
        <v>15</v>
      </c>
      <c r="G17" s="91" t="str">
        <f t="shared" si="8"/>
        <v/>
      </c>
      <c r="H17" s="28">
        <v>13</v>
      </c>
      <c r="I17" s="29">
        <f t="shared" si="3"/>
        <v>1</v>
      </c>
      <c r="M17" s="91" t="str">
        <f t="shared" si="7"/>
        <v/>
      </c>
      <c r="N17" s="28">
        <v>13</v>
      </c>
      <c r="O17" s="29">
        <f t="shared" si="4"/>
        <v>1</v>
      </c>
      <c r="Q17" t="str">
        <f t="shared" si="5"/>
        <v/>
      </c>
      <c r="R17" t="str">
        <f>IF('Initial schedule - to print'!D29&lt;&gt;"",'Initial schedule - to print'!E29,"")</f>
        <v/>
      </c>
      <c r="S17" s="29" t="str">
        <f t="shared" si="1"/>
        <v/>
      </c>
      <c r="T17">
        <f t="shared" si="2"/>
        <v>0</v>
      </c>
      <c r="U17">
        <f t="shared" si="6"/>
        <v>0</v>
      </c>
    </row>
    <row r="18" spans="1:21" x14ac:dyDescent="0.3">
      <c r="A18" s="1"/>
      <c r="B18" s="91">
        <f t="shared" si="0"/>
        <v>16</v>
      </c>
      <c r="G18" s="91" t="str">
        <f t="shared" si="8"/>
        <v/>
      </c>
      <c r="H18">
        <v>14</v>
      </c>
      <c r="I18" s="29">
        <f t="shared" si="3"/>
        <v>2</v>
      </c>
      <c r="M18" s="91" t="str">
        <f t="shared" si="7"/>
        <v/>
      </c>
      <c r="N18">
        <v>14</v>
      </c>
      <c r="O18" s="29">
        <f t="shared" si="4"/>
        <v>2</v>
      </c>
      <c r="Q18" t="str">
        <f t="shared" si="5"/>
        <v/>
      </c>
      <c r="R18" t="str">
        <f>IF('Initial schedule - to print'!D30&lt;&gt;"",'Initial schedule - to print'!E30,"")</f>
        <v/>
      </c>
      <c r="S18" s="29" t="str">
        <f t="shared" si="1"/>
        <v/>
      </c>
      <c r="T18">
        <f t="shared" si="2"/>
        <v>0</v>
      </c>
      <c r="U18">
        <f t="shared" si="6"/>
        <v>0</v>
      </c>
    </row>
    <row r="19" spans="1:21" x14ac:dyDescent="0.3">
      <c r="A19" s="1"/>
      <c r="B19" s="91">
        <f t="shared" si="0"/>
        <v>17</v>
      </c>
      <c r="G19" s="91" t="str">
        <f t="shared" si="8"/>
        <v/>
      </c>
      <c r="H19">
        <v>15</v>
      </c>
      <c r="I19" s="29">
        <f t="shared" si="3"/>
        <v>3</v>
      </c>
      <c r="M19" s="91" t="str">
        <f t="shared" si="7"/>
        <v/>
      </c>
      <c r="N19">
        <v>15</v>
      </c>
      <c r="O19" s="29">
        <f t="shared" si="4"/>
        <v>3</v>
      </c>
      <c r="Q19" t="str">
        <f t="shared" si="5"/>
        <v/>
      </c>
      <c r="R19" t="str">
        <f>IF('Initial schedule - to print'!D31&lt;&gt;"",'Initial schedule - to print'!E31,"")</f>
        <v/>
      </c>
      <c r="S19" s="29" t="str">
        <f t="shared" si="1"/>
        <v/>
      </c>
      <c r="T19">
        <f t="shared" si="2"/>
        <v>0</v>
      </c>
      <c r="U19">
        <f t="shared" si="6"/>
        <v>0</v>
      </c>
    </row>
    <row r="20" spans="1:21" x14ac:dyDescent="0.3">
      <c r="A20" s="1"/>
      <c r="B20" s="91">
        <f t="shared" si="0"/>
        <v>18</v>
      </c>
      <c r="G20" s="91" t="str">
        <f t="shared" si="8"/>
        <v/>
      </c>
      <c r="H20" s="28">
        <v>16</v>
      </c>
      <c r="I20" s="29">
        <f t="shared" si="3"/>
        <v>0</v>
      </c>
      <c r="M20" s="91" t="str">
        <f t="shared" si="7"/>
        <v/>
      </c>
      <c r="N20" s="28">
        <v>16</v>
      </c>
      <c r="O20" s="29">
        <f t="shared" si="4"/>
        <v>0</v>
      </c>
      <c r="Q20" t="str">
        <f t="shared" si="5"/>
        <v/>
      </c>
      <c r="R20" t="str">
        <f>IF('Initial schedule - to print'!D32&lt;&gt;"",'Initial schedule - to print'!E32,"")</f>
        <v/>
      </c>
      <c r="S20" s="29" t="str">
        <f t="shared" si="1"/>
        <v/>
      </c>
      <c r="T20">
        <f t="shared" si="2"/>
        <v>0</v>
      </c>
      <c r="U20">
        <f t="shared" si="6"/>
        <v>0</v>
      </c>
    </row>
    <row r="21" spans="1:21" x14ac:dyDescent="0.3">
      <c r="A21" s="1"/>
      <c r="B21" s="91">
        <f t="shared" si="0"/>
        <v>19</v>
      </c>
      <c r="G21" s="91" t="str">
        <f t="shared" si="8"/>
        <v/>
      </c>
      <c r="H21">
        <v>17</v>
      </c>
      <c r="I21" s="29">
        <f t="shared" si="3"/>
        <v>1</v>
      </c>
      <c r="M21" s="91" t="str">
        <f t="shared" si="7"/>
        <v/>
      </c>
      <c r="N21">
        <v>17</v>
      </c>
      <c r="O21" s="29">
        <f t="shared" si="4"/>
        <v>1</v>
      </c>
      <c r="Q21" t="str">
        <f t="shared" si="5"/>
        <v/>
      </c>
      <c r="R21" t="str">
        <f>IF('Initial schedule - to print'!D33&lt;&gt;"",'Initial schedule - to print'!E33,"")</f>
        <v/>
      </c>
      <c r="S21" s="29" t="str">
        <f t="shared" si="1"/>
        <v/>
      </c>
      <c r="T21">
        <f t="shared" si="2"/>
        <v>0</v>
      </c>
      <c r="U21">
        <f t="shared" si="6"/>
        <v>0</v>
      </c>
    </row>
    <row r="22" spans="1:21" x14ac:dyDescent="0.3">
      <c r="A22" s="1"/>
      <c r="B22" s="91">
        <f t="shared" si="0"/>
        <v>20</v>
      </c>
      <c r="G22" s="91" t="str">
        <f t="shared" si="8"/>
        <v/>
      </c>
      <c r="H22">
        <v>18</v>
      </c>
      <c r="I22" s="29">
        <f t="shared" si="3"/>
        <v>2</v>
      </c>
      <c r="M22" s="91" t="str">
        <f t="shared" si="7"/>
        <v/>
      </c>
      <c r="N22">
        <v>18</v>
      </c>
      <c r="O22" s="29">
        <f t="shared" si="4"/>
        <v>2</v>
      </c>
      <c r="Q22" t="str">
        <f t="shared" si="5"/>
        <v/>
      </c>
      <c r="R22" t="str">
        <f>IF('Initial schedule - to print'!D34&lt;&gt;"",'Initial schedule - to print'!E34,"")</f>
        <v/>
      </c>
      <c r="S22" s="29" t="str">
        <f t="shared" si="1"/>
        <v/>
      </c>
      <c r="T22">
        <f t="shared" si="2"/>
        <v>0</v>
      </c>
      <c r="U22">
        <f t="shared" si="6"/>
        <v>0</v>
      </c>
    </row>
    <row r="23" spans="1:21" x14ac:dyDescent="0.3">
      <c r="A23" s="1"/>
      <c r="B23" s="91">
        <f t="shared" si="0"/>
        <v>21</v>
      </c>
      <c r="G23" s="91" t="str">
        <f t="shared" si="8"/>
        <v/>
      </c>
      <c r="H23" s="28">
        <v>19</v>
      </c>
      <c r="I23" s="29">
        <f t="shared" si="3"/>
        <v>3</v>
      </c>
      <c r="M23" s="91" t="str">
        <f t="shared" si="7"/>
        <v/>
      </c>
      <c r="N23" s="28">
        <v>19</v>
      </c>
      <c r="O23" s="29">
        <f t="shared" si="4"/>
        <v>3</v>
      </c>
      <c r="Q23" t="str">
        <f t="shared" si="5"/>
        <v/>
      </c>
      <c r="R23" t="str">
        <f>IF('Initial schedule - to print'!D35&lt;&gt;"",'Initial schedule - to print'!E35,"")</f>
        <v/>
      </c>
      <c r="S23" s="29" t="str">
        <f t="shared" si="1"/>
        <v/>
      </c>
      <c r="T23">
        <f t="shared" si="2"/>
        <v>0</v>
      </c>
      <c r="U23">
        <f t="shared" si="6"/>
        <v>0</v>
      </c>
    </row>
    <row r="24" spans="1:21" x14ac:dyDescent="0.3">
      <c r="A24" s="1"/>
      <c r="B24" s="91">
        <f t="shared" si="0"/>
        <v>22</v>
      </c>
      <c r="G24" s="91" t="str">
        <f t="shared" si="8"/>
        <v/>
      </c>
      <c r="H24">
        <v>20</v>
      </c>
      <c r="I24" s="29">
        <f t="shared" si="3"/>
        <v>0</v>
      </c>
      <c r="M24" s="91" t="str">
        <f t="shared" si="7"/>
        <v/>
      </c>
      <c r="N24">
        <v>20</v>
      </c>
      <c r="O24" s="29">
        <f t="shared" si="4"/>
        <v>0</v>
      </c>
      <c r="Q24" t="str">
        <f t="shared" si="5"/>
        <v/>
      </c>
      <c r="R24" t="str">
        <f>IF('Initial schedule - to print'!D36&lt;&gt;"",'Initial schedule - to print'!E36,"")</f>
        <v/>
      </c>
      <c r="S24" s="29" t="str">
        <f t="shared" si="1"/>
        <v/>
      </c>
      <c r="T24">
        <f t="shared" si="2"/>
        <v>0</v>
      </c>
      <c r="U24">
        <f t="shared" si="6"/>
        <v>0</v>
      </c>
    </row>
    <row r="25" spans="1:21" x14ac:dyDescent="0.3">
      <c r="A25" s="1"/>
      <c r="B25" s="91">
        <f t="shared" si="0"/>
        <v>23</v>
      </c>
      <c r="G25" s="91" t="str">
        <f t="shared" si="8"/>
        <v/>
      </c>
      <c r="H25">
        <v>21</v>
      </c>
      <c r="I25" s="29">
        <f t="shared" si="3"/>
        <v>1</v>
      </c>
      <c r="M25" s="91" t="str">
        <f t="shared" si="7"/>
        <v/>
      </c>
      <c r="N25">
        <v>21</v>
      </c>
      <c r="O25" s="29">
        <f t="shared" si="4"/>
        <v>1</v>
      </c>
      <c r="Q25" t="str">
        <f t="shared" si="5"/>
        <v/>
      </c>
      <c r="R25" t="str">
        <f>IF('Initial schedule - to print'!D37&lt;&gt;"",'Initial schedule - to print'!E37,"")</f>
        <v/>
      </c>
      <c r="S25" s="29" t="str">
        <f t="shared" si="1"/>
        <v/>
      </c>
      <c r="T25">
        <f t="shared" si="2"/>
        <v>0</v>
      </c>
      <c r="U25">
        <f t="shared" si="6"/>
        <v>0</v>
      </c>
    </row>
    <row r="26" spans="1:21" x14ac:dyDescent="0.3">
      <c r="A26" s="1"/>
      <c r="B26" s="91">
        <f t="shared" si="0"/>
        <v>24</v>
      </c>
      <c r="G26" s="91" t="str">
        <f t="shared" si="8"/>
        <v/>
      </c>
      <c r="H26" s="28">
        <v>22</v>
      </c>
      <c r="I26" s="29">
        <f t="shared" si="3"/>
        <v>2</v>
      </c>
      <c r="M26" s="91" t="str">
        <f t="shared" si="7"/>
        <v/>
      </c>
      <c r="N26" s="28">
        <v>22</v>
      </c>
      <c r="O26" s="29">
        <f t="shared" si="4"/>
        <v>2</v>
      </c>
      <c r="Q26" t="str">
        <f t="shared" si="5"/>
        <v/>
      </c>
      <c r="R26" t="str">
        <f>IF('Initial schedule - to print'!D38&lt;&gt;"",'Initial schedule - to print'!E38,"")</f>
        <v/>
      </c>
      <c r="S26" s="29" t="str">
        <f t="shared" si="1"/>
        <v/>
      </c>
      <c r="T26">
        <f t="shared" si="2"/>
        <v>0</v>
      </c>
      <c r="U26">
        <f t="shared" si="6"/>
        <v>0</v>
      </c>
    </row>
    <row r="27" spans="1:21" x14ac:dyDescent="0.3">
      <c r="A27" s="1"/>
      <c r="B27" s="91">
        <f t="shared" si="0"/>
        <v>25</v>
      </c>
      <c r="G27" s="91" t="str">
        <f t="shared" si="8"/>
        <v/>
      </c>
      <c r="H27">
        <v>23</v>
      </c>
      <c r="I27" s="29">
        <f t="shared" si="3"/>
        <v>3</v>
      </c>
      <c r="M27" s="91" t="str">
        <f t="shared" si="7"/>
        <v/>
      </c>
      <c r="N27">
        <v>23</v>
      </c>
      <c r="O27" s="29">
        <f t="shared" si="4"/>
        <v>3</v>
      </c>
      <c r="Q27" t="str">
        <f t="shared" si="5"/>
        <v/>
      </c>
      <c r="R27" t="str">
        <f>IF('Initial schedule - to print'!D39&lt;&gt;"",'Initial schedule - to print'!E39,"")</f>
        <v/>
      </c>
      <c r="S27" s="29" t="str">
        <f t="shared" si="1"/>
        <v/>
      </c>
      <c r="T27">
        <f t="shared" si="2"/>
        <v>0</v>
      </c>
      <c r="U27">
        <f t="shared" si="6"/>
        <v>0</v>
      </c>
    </row>
    <row r="28" spans="1:21" x14ac:dyDescent="0.3">
      <c r="A28" s="1"/>
      <c r="B28" s="91">
        <f t="shared" si="0"/>
        <v>26</v>
      </c>
      <c r="G28" s="91" t="str">
        <f t="shared" si="8"/>
        <v/>
      </c>
      <c r="H28">
        <v>24</v>
      </c>
      <c r="I28" s="29">
        <f t="shared" si="3"/>
        <v>0</v>
      </c>
      <c r="M28" s="91" t="str">
        <f t="shared" si="7"/>
        <v/>
      </c>
      <c r="N28">
        <v>24</v>
      </c>
      <c r="O28" s="29">
        <f t="shared" si="4"/>
        <v>0</v>
      </c>
      <c r="Q28" t="str">
        <f t="shared" si="5"/>
        <v/>
      </c>
      <c r="R28" t="str">
        <f>IF('Initial schedule - to print'!D40&lt;&gt;"",'Initial schedule - to print'!E40,"")</f>
        <v/>
      </c>
      <c r="S28" s="29" t="str">
        <f t="shared" si="1"/>
        <v/>
      </c>
      <c r="T28">
        <f t="shared" si="2"/>
        <v>0</v>
      </c>
      <c r="U28">
        <f t="shared" si="6"/>
        <v>0</v>
      </c>
    </row>
    <row r="29" spans="1:21" x14ac:dyDescent="0.3">
      <c r="A29" s="1"/>
      <c r="B29" s="91">
        <f t="shared" si="0"/>
        <v>27</v>
      </c>
      <c r="G29" s="91" t="str">
        <f t="shared" si="8"/>
        <v/>
      </c>
      <c r="H29" s="28">
        <v>25</v>
      </c>
      <c r="I29" s="29">
        <f t="shared" si="3"/>
        <v>1</v>
      </c>
      <c r="M29" s="91" t="str">
        <f t="shared" si="7"/>
        <v/>
      </c>
      <c r="N29" s="28">
        <v>25</v>
      </c>
      <c r="O29" s="29">
        <f t="shared" si="4"/>
        <v>1</v>
      </c>
      <c r="Q29" t="str">
        <f t="shared" si="5"/>
        <v/>
      </c>
      <c r="R29" t="str">
        <f>IF('Initial schedule - to print'!D41&lt;&gt;"",'Initial schedule - to print'!E41,"")</f>
        <v/>
      </c>
      <c r="S29" s="29" t="str">
        <f t="shared" si="1"/>
        <v/>
      </c>
      <c r="T29">
        <f t="shared" si="2"/>
        <v>0</v>
      </c>
      <c r="U29">
        <f t="shared" si="6"/>
        <v>0</v>
      </c>
    </row>
    <row r="30" spans="1:21" x14ac:dyDescent="0.3">
      <c r="A30" s="1"/>
      <c r="B30" s="91">
        <f t="shared" si="0"/>
        <v>28</v>
      </c>
      <c r="G30" s="91" t="str">
        <f t="shared" si="8"/>
        <v/>
      </c>
      <c r="H30">
        <v>26</v>
      </c>
      <c r="I30" s="29">
        <f t="shared" si="3"/>
        <v>2</v>
      </c>
      <c r="M30" s="91" t="str">
        <f t="shared" si="7"/>
        <v/>
      </c>
      <c r="N30">
        <v>26</v>
      </c>
      <c r="O30" s="29">
        <f t="shared" si="4"/>
        <v>2</v>
      </c>
      <c r="Q30" t="str">
        <f t="shared" si="5"/>
        <v/>
      </c>
      <c r="R30" t="str">
        <f>IF('Initial schedule - to print'!D42&lt;&gt;"",'Initial schedule - to print'!E42,"")</f>
        <v/>
      </c>
      <c r="S30" s="29" t="str">
        <f t="shared" si="1"/>
        <v/>
      </c>
      <c r="T30">
        <f t="shared" si="2"/>
        <v>0</v>
      </c>
      <c r="U30">
        <f t="shared" si="6"/>
        <v>0</v>
      </c>
    </row>
    <row r="31" spans="1:21" x14ac:dyDescent="0.3">
      <c r="A31" s="1"/>
      <c r="B31" s="91">
        <f t="shared" si="0"/>
        <v>29</v>
      </c>
      <c r="G31" s="91" t="str">
        <f t="shared" si="8"/>
        <v/>
      </c>
      <c r="H31">
        <v>27</v>
      </c>
      <c r="I31" s="29">
        <f t="shared" si="3"/>
        <v>3</v>
      </c>
      <c r="M31" s="91" t="str">
        <f t="shared" si="7"/>
        <v/>
      </c>
      <c r="N31">
        <v>27</v>
      </c>
      <c r="O31" s="29">
        <f t="shared" si="4"/>
        <v>3</v>
      </c>
      <c r="Q31" t="str">
        <f t="shared" si="5"/>
        <v/>
      </c>
      <c r="R31" t="str">
        <f>IF('Initial schedule - to print'!D43&lt;&gt;"",'Initial schedule - to print'!E43,"")</f>
        <v/>
      </c>
      <c r="S31" s="29" t="str">
        <f t="shared" si="1"/>
        <v/>
      </c>
      <c r="T31">
        <f t="shared" si="2"/>
        <v>0</v>
      </c>
      <c r="U31">
        <f t="shared" si="6"/>
        <v>0</v>
      </c>
    </row>
    <row r="32" spans="1:21" x14ac:dyDescent="0.3">
      <c r="A32" s="1"/>
      <c r="B32" s="91">
        <f t="shared" si="0"/>
        <v>30</v>
      </c>
      <c r="G32" s="91" t="str">
        <f t="shared" si="8"/>
        <v/>
      </c>
      <c r="H32" s="28">
        <v>28</v>
      </c>
      <c r="I32" s="29">
        <f t="shared" si="3"/>
        <v>0</v>
      </c>
      <c r="M32" s="91" t="str">
        <f t="shared" si="7"/>
        <v/>
      </c>
      <c r="N32" s="28">
        <v>28</v>
      </c>
      <c r="O32" s="29">
        <f t="shared" si="4"/>
        <v>0</v>
      </c>
      <c r="Q32" t="str">
        <f t="shared" si="5"/>
        <v/>
      </c>
      <c r="R32" t="str">
        <f>IF('Initial schedule - to print'!D44&lt;&gt;"",'Initial schedule - to print'!E44,"")</f>
        <v/>
      </c>
      <c r="S32" s="29" t="str">
        <f t="shared" si="1"/>
        <v/>
      </c>
      <c r="T32">
        <f t="shared" si="2"/>
        <v>0</v>
      </c>
      <c r="U32">
        <f t="shared" si="6"/>
        <v>0</v>
      </c>
    </row>
    <row r="33" spans="1:21" x14ac:dyDescent="0.3">
      <c r="A33" s="1"/>
      <c r="B33" s="91">
        <f t="shared" si="0"/>
        <v>31</v>
      </c>
      <c r="G33" s="91" t="str">
        <f t="shared" si="8"/>
        <v/>
      </c>
      <c r="H33">
        <v>29</v>
      </c>
      <c r="I33" s="29">
        <f t="shared" si="3"/>
        <v>1</v>
      </c>
      <c r="M33" s="91" t="str">
        <f t="shared" si="7"/>
        <v/>
      </c>
      <c r="N33">
        <v>29</v>
      </c>
      <c r="O33" s="29">
        <f t="shared" si="4"/>
        <v>1</v>
      </c>
      <c r="Q33" t="str">
        <f t="shared" si="5"/>
        <v/>
      </c>
      <c r="R33" t="str">
        <f>IF('Initial schedule - to print'!D45&lt;&gt;"",'Initial schedule - to print'!E45,"")</f>
        <v/>
      </c>
      <c r="S33" s="29" t="str">
        <f t="shared" si="1"/>
        <v/>
      </c>
      <c r="T33">
        <f t="shared" si="2"/>
        <v>0</v>
      </c>
      <c r="U33">
        <f t="shared" si="6"/>
        <v>0</v>
      </c>
    </row>
    <row r="34" spans="1:21" x14ac:dyDescent="0.3">
      <c r="A34" s="1"/>
      <c r="B34" s="91">
        <f t="shared" si="0"/>
        <v>32</v>
      </c>
      <c r="G34" s="91" t="str">
        <f t="shared" si="8"/>
        <v/>
      </c>
      <c r="H34">
        <v>30</v>
      </c>
      <c r="I34" s="29">
        <f t="shared" si="3"/>
        <v>2</v>
      </c>
      <c r="M34" s="91" t="str">
        <f t="shared" si="7"/>
        <v/>
      </c>
      <c r="N34">
        <v>30</v>
      </c>
      <c r="O34" s="29">
        <f t="shared" si="4"/>
        <v>2</v>
      </c>
      <c r="Q34" t="str">
        <f t="shared" si="5"/>
        <v/>
      </c>
      <c r="R34" t="str">
        <f>IF('Initial schedule - to print'!D46&lt;&gt;"",'Initial schedule - to print'!E46,"")</f>
        <v/>
      </c>
      <c r="S34" s="29" t="str">
        <f t="shared" si="1"/>
        <v/>
      </c>
      <c r="T34">
        <f t="shared" si="2"/>
        <v>0</v>
      </c>
      <c r="U34">
        <f t="shared" si="6"/>
        <v>0</v>
      </c>
    </row>
    <row r="35" spans="1:21" x14ac:dyDescent="0.3">
      <c r="A35" s="1"/>
      <c r="B35" s="91">
        <f t="shared" si="0"/>
        <v>33</v>
      </c>
      <c r="G35" s="91" t="str">
        <f t="shared" si="8"/>
        <v/>
      </c>
      <c r="H35" s="28">
        <v>31</v>
      </c>
      <c r="I35" s="29">
        <f t="shared" si="3"/>
        <v>3</v>
      </c>
      <c r="M35" s="91" t="str">
        <f t="shared" si="7"/>
        <v/>
      </c>
      <c r="N35" s="28">
        <v>31</v>
      </c>
      <c r="O35" s="29">
        <f t="shared" si="4"/>
        <v>3</v>
      </c>
      <c r="Q35" t="str">
        <f t="shared" si="5"/>
        <v/>
      </c>
      <c r="R35" t="str">
        <f>IF('Initial schedule - to print'!D47&lt;&gt;"",'Initial schedule - to print'!E47,"")</f>
        <v/>
      </c>
      <c r="S35" s="29" t="str">
        <f t="shared" si="1"/>
        <v/>
      </c>
      <c r="T35">
        <f t="shared" si="2"/>
        <v>0</v>
      </c>
      <c r="U35">
        <f t="shared" si="6"/>
        <v>0</v>
      </c>
    </row>
    <row r="36" spans="1:21" x14ac:dyDescent="0.3">
      <c r="A36" s="1"/>
      <c r="B36" s="91">
        <f t="shared" si="0"/>
        <v>34</v>
      </c>
      <c r="G36" s="91" t="str">
        <f t="shared" si="8"/>
        <v/>
      </c>
      <c r="H36">
        <v>32</v>
      </c>
      <c r="I36" s="29">
        <f t="shared" si="3"/>
        <v>0</v>
      </c>
      <c r="M36" s="91" t="str">
        <f t="shared" si="7"/>
        <v/>
      </c>
      <c r="N36">
        <v>32</v>
      </c>
      <c r="O36" s="29">
        <f t="shared" si="4"/>
        <v>0</v>
      </c>
      <c r="Q36" t="str">
        <f t="shared" si="5"/>
        <v/>
      </c>
      <c r="R36" t="str">
        <f>IF('Initial schedule - to print'!D48&lt;&gt;"",'Initial schedule - to print'!E48,"")</f>
        <v/>
      </c>
      <c r="S36" s="29" t="str">
        <f t="shared" ref="S36:S67" si="9">IFERROR(IF(A_no.of_yrs&lt;&gt;"",MOD(Q36,A_no.pf_per_yr),MOD(Q36,B_no.of_pf_yr)),"")</f>
        <v/>
      </c>
      <c r="T36">
        <f t="shared" ref="T36:T67" si="10">IF(S36=0,IF(A_no.of_yrs&lt;&gt;"",A_excess_yr,B_excess_pr_yr),0)</f>
        <v>0</v>
      </c>
      <c r="U36">
        <f t="shared" si="6"/>
        <v>0</v>
      </c>
    </row>
    <row r="37" spans="1:21" x14ac:dyDescent="0.3">
      <c r="A37" s="1"/>
      <c r="B37" s="91">
        <f t="shared" si="0"/>
        <v>35</v>
      </c>
      <c r="G37" s="91" t="str">
        <f t="shared" si="8"/>
        <v/>
      </c>
      <c r="H37">
        <v>33</v>
      </c>
      <c r="I37" s="29">
        <f t="shared" ref="I37:I68" si="11">MOD(H37,A_no.pf_per_yr)</f>
        <v>1</v>
      </c>
      <c r="M37" s="91" t="str">
        <f t="shared" si="7"/>
        <v/>
      </c>
      <c r="N37">
        <v>33</v>
      </c>
      <c r="O37" s="29">
        <f t="shared" ref="O37:O68" si="12">MOD(N37,B_no.of_pf_yr)</f>
        <v>1</v>
      </c>
      <c r="Q37" t="str">
        <f t="shared" si="5"/>
        <v/>
      </c>
      <c r="R37" t="str">
        <f>IF('Initial schedule - to print'!D49&lt;&gt;"",'Initial schedule - to print'!E49,"")</f>
        <v/>
      </c>
      <c r="S37" s="29" t="str">
        <f t="shared" si="9"/>
        <v/>
      </c>
      <c r="T37">
        <f t="shared" si="10"/>
        <v>0</v>
      </c>
      <c r="U37">
        <f t="shared" si="6"/>
        <v>0</v>
      </c>
    </row>
    <row r="38" spans="1:21" x14ac:dyDescent="0.3">
      <c r="A38" s="1"/>
      <c r="B38" s="91">
        <f t="shared" si="0"/>
        <v>36</v>
      </c>
      <c r="G38" s="91" t="str">
        <f t="shared" ref="G38:G101" si="13">IF(H38&gt;A_ttl_pf,"",IF(I37=0,G37+1,G37))</f>
        <v/>
      </c>
      <c r="H38" s="28">
        <v>34</v>
      </c>
      <c r="I38" s="29">
        <f t="shared" si="11"/>
        <v>2</v>
      </c>
      <c r="M38" s="91" t="str">
        <f t="shared" ref="M38:M101" si="14">IF(N38&gt;B_ttl_pf,"",IF(O37=0,M37+1,M37))</f>
        <v/>
      </c>
      <c r="N38" s="28">
        <v>34</v>
      </c>
      <c r="O38" s="29">
        <f t="shared" si="12"/>
        <v>2</v>
      </c>
      <c r="Q38" t="str">
        <f t="shared" si="5"/>
        <v/>
      </c>
      <c r="R38" t="str">
        <f>IF('Initial schedule - to print'!D50&lt;&gt;"",'Initial schedule - to print'!E50,"")</f>
        <v/>
      </c>
      <c r="S38" s="29" t="str">
        <f t="shared" si="9"/>
        <v/>
      </c>
      <c r="T38">
        <f t="shared" si="10"/>
        <v>0</v>
      </c>
      <c r="U38">
        <f t="shared" si="6"/>
        <v>0</v>
      </c>
    </row>
    <row r="39" spans="1:21" x14ac:dyDescent="0.3">
      <c r="A39" s="1"/>
      <c r="B39" s="91">
        <f t="shared" si="0"/>
        <v>37</v>
      </c>
      <c r="G39" s="91" t="str">
        <f t="shared" si="13"/>
        <v/>
      </c>
      <c r="H39">
        <v>35</v>
      </c>
      <c r="I39" s="29">
        <f t="shared" si="11"/>
        <v>3</v>
      </c>
      <c r="M39" s="91" t="str">
        <f t="shared" si="14"/>
        <v/>
      </c>
      <c r="N39">
        <v>35</v>
      </c>
      <c r="O39" s="29">
        <f t="shared" si="12"/>
        <v>3</v>
      </c>
      <c r="Q39" t="str">
        <f t="shared" si="5"/>
        <v/>
      </c>
      <c r="R39" t="str">
        <f>IF('Initial schedule - to print'!D51&lt;&gt;"",'Initial schedule - to print'!E51,"")</f>
        <v/>
      </c>
      <c r="S39" s="29" t="str">
        <f t="shared" si="9"/>
        <v/>
      </c>
      <c r="T39">
        <f t="shared" si="10"/>
        <v>0</v>
      </c>
      <c r="U39">
        <f t="shared" si="6"/>
        <v>0</v>
      </c>
    </row>
    <row r="40" spans="1:21" x14ac:dyDescent="0.3">
      <c r="A40" s="1"/>
      <c r="B40" s="91">
        <f t="shared" si="0"/>
        <v>38</v>
      </c>
      <c r="G40" s="91" t="str">
        <f t="shared" si="13"/>
        <v/>
      </c>
      <c r="H40">
        <v>36</v>
      </c>
      <c r="I40" s="29">
        <f t="shared" si="11"/>
        <v>0</v>
      </c>
      <c r="M40" s="91" t="str">
        <f t="shared" si="14"/>
        <v/>
      </c>
      <c r="N40">
        <v>36</v>
      </c>
      <c r="O40" s="29">
        <f t="shared" si="12"/>
        <v>0</v>
      </c>
      <c r="Q40" t="str">
        <f t="shared" si="5"/>
        <v/>
      </c>
      <c r="R40" t="str">
        <f>IF('Initial schedule - to print'!D52&lt;&gt;"",'Initial schedule - to print'!E52,"")</f>
        <v/>
      </c>
      <c r="S40" s="29" t="str">
        <f t="shared" si="9"/>
        <v/>
      </c>
      <c r="T40">
        <f t="shared" si="10"/>
        <v>0</v>
      </c>
      <c r="U40">
        <f t="shared" si="6"/>
        <v>0</v>
      </c>
    </row>
    <row r="41" spans="1:21" x14ac:dyDescent="0.3">
      <c r="A41" s="1"/>
      <c r="B41" s="91">
        <f t="shared" si="0"/>
        <v>39</v>
      </c>
      <c r="G41" s="91" t="str">
        <f t="shared" si="13"/>
        <v/>
      </c>
      <c r="H41" s="28">
        <v>37</v>
      </c>
      <c r="I41" s="29">
        <f t="shared" si="11"/>
        <v>1</v>
      </c>
      <c r="M41" s="91" t="str">
        <f t="shared" si="14"/>
        <v/>
      </c>
      <c r="N41" s="28">
        <v>37</v>
      </c>
      <c r="O41" s="29">
        <f t="shared" si="12"/>
        <v>1</v>
      </c>
      <c r="Q41" t="str">
        <f t="shared" si="5"/>
        <v/>
      </c>
      <c r="R41" t="str">
        <f>IF('Initial schedule - to print'!D53&lt;&gt;"",'Initial schedule - to print'!E53,"")</f>
        <v/>
      </c>
      <c r="S41" s="29" t="str">
        <f t="shared" si="9"/>
        <v/>
      </c>
      <c r="T41">
        <f t="shared" si="10"/>
        <v>0</v>
      </c>
      <c r="U41">
        <f t="shared" si="6"/>
        <v>0</v>
      </c>
    </row>
    <row r="42" spans="1:21" x14ac:dyDescent="0.3">
      <c r="A42" s="1"/>
      <c r="B42" s="91">
        <f t="shared" si="0"/>
        <v>40</v>
      </c>
      <c r="G42" s="91" t="str">
        <f t="shared" si="13"/>
        <v/>
      </c>
      <c r="H42">
        <v>38</v>
      </c>
      <c r="I42" s="29">
        <f t="shared" si="11"/>
        <v>2</v>
      </c>
      <c r="M42" s="91" t="str">
        <f t="shared" si="14"/>
        <v/>
      </c>
      <c r="N42">
        <v>38</v>
      </c>
      <c r="O42" s="29">
        <f t="shared" si="12"/>
        <v>2</v>
      </c>
      <c r="Q42" t="str">
        <f t="shared" si="5"/>
        <v/>
      </c>
      <c r="R42" t="str">
        <f>IF('Initial schedule - to print'!D54&lt;&gt;"",'Initial schedule - to print'!E54,"")</f>
        <v/>
      </c>
      <c r="S42" s="29" t="str">
        <f t="shared" si="9"/>
        <v/>
      </c>
      <c r="T42">
        <f t="shared" si="10"/>
        <v>0</v>
      </c>
      <c r="U42">
        <f t="shared" si="6"/>
        <v>0</v>
      </c>
    </row>
    <row r="43" spans="1:21" x14ac:dyDescent="0.3">
      <c r="A43" s="1"/>
      <c r="B43" s="91">
        <f t="shared" si="0"/>
        <v>41</v>
      </c>
      <c r="G43" s="91" t="str">
        <f t="shared" si="13"/>
        <v/>
      </c>
      <c r="H43">
        <v>39</v>
      </c>
      <c r="I43" s="29">
        <f t="shared" si="11"/>
        <v>3</v>
      </c>
      <c r="M43" s="91" t="str">
        <f t="shared" si="14"/>
        <v/>
      </c>
      <c r="N43">
        <v>39</v>
      </c>
      <c r="O43" s="29">
        <f t="shared" si="12"/>
        <v>3</v>
      </c>
      <c r="Q43" t="str">
        <f t="shared" si="5"/>
        <v/>
      </c>
      <c r="R43" t="str">
        <f>IF('Initial schedule - to print'!D55&lt;&gt;"",'Initial schedule - to print'!E55,"")</f>
        <v/>
      </c>
      <c r="S43" s="29" t="str">
        <f t="shared" si="9"/>
        <v/>
      </c>
      <c r="T43">
        <f t="shared" si="10"/>
        <v>0</v>
      </c>
      <c r="U43">
        <f t="shared" si="6"/>
        <v>0</v>
      </c>
    </row>
    <row r="44" spans="1:21" x14ac:dyDescent="0.3">
      <c r="A44" s="1"/>
      <c r="B44" s="91">
        <f t="shared" si="0"/>
        <v>42</v>
      </c>
      <c r="G44" s="91" t="str">
        <f t="shared" si="13"/>
        <v/>
      </c>
      <c r="H44" s="28">
        <v>40</v>
      </c>
      <c r="I44" s="29">
        <f t="shared" si="11"/>
        <v>0</v>
      </c>
      <c r="M44" s="91" t="str">
        <f t="shared" si="14"/>
        <v/>
      </c>
      <c r="N44" s="28">
        <v>40</v>
      </c>
      <c r="O44" s="29">
        <f t="shared" si="12"/>
        <v>0</v>
      </c>
      <c r="Q44" t="str">
        <f t="shared" si="5"/>
        <v/>
      </c>
      <c r="R44" t="str">
        <f>IF('Initial schedule - to print'!D56&lt;&gt;"",'Initial schedule - to print'!E56,"")</f>
        <v/>
      </c>
      <c r="S44" s="29" t="str">
        <f t="shared" si="9"/>
        <v/>
      </c>
      <c r="T44">
        <f t="shared" si="10"/>
        <v>0</v>
      </c>
      <c r="U44">
        <f t="shared" si="6"/>
        <v>0</v>
      </c>
    </row>
    <row r="45" spans="1:21" x14ac:dyDescent="0.3">
      <c r="A45" s="1"/>
      <c r="B45" s="91">
        <f t="shared" si="0"/>
        <v>43</v>
      </c>
      <c r="G45" s="91" t="str">
        <f t="shared" si="13"/>
        <v/>
      </c>
      <c r="H45">
        <v>41</v>
      </c>
      <c r="I45" s="29">
        <f t="shared" si="11"/>
        <v>1</v>
      </c>
      <c r="M45" s="91" t="str">
        <f t="shared" si="14"/>
        <v/>
      </c>
      <c r="N45">
        <v>41</v>
      </c>
      <c r="O45" s="29">
        <f t="shared" si="12"/>
        <v>1</v>
      </c>
      <c r="Q45" t="str">
        <f t="shared" si="5"/>
        <v/>
      </c>
      <c r="R45" t="str">
        <f>IF('Initial schedule - to print'!D57&lt;&gt;"",'Initial schedule - to print'!E57,"")</f>
        <v/>
      </c>
      <c r="S45" s="29" t="str">
        <f t="shared" si="9"/>
        <v/>
      </c>
      <c r="T45">
        <f t="shared" si="10"/>
        <v>0</v>
      </c>
      <c r="U45">
        <f t="shared" si="6"/>
        <v>0</v>
      </c>
    </row>
    <row r="46" spans="1:21" x14ac:dyDescent="0.3">
      <c r="A46" s="1"/>
      <c r="B46" s="91">
        <f t="shared" si="0"/>
        <v>44</v>
      </c>
      <c r="G46" s="91" t="str">
        <f t="shared" si="13"/>
        <v/>
      </c>
      <c r="H46">
        <v>42</v>
      </c>
      <c r="I46" s="29">
        <f t="shared" si="11"/>
        <v>2</v>
      </c>
      <c r="M46" s="91" t="str">
        <f t="shared" si="14"/>
        <v/>
      </c>
      <c r="N46">
        <v>42</v>
      </c>
      <c r="O46" s="29">
        <f t="shared" si="12"/>
        <v>2</v>
      </c>
      <c r="Q46" t="str">
        <f t="shared" si="5"/>
        <v/>
      </c>
      <c r="R46" t="str">
        <f>IF('Initial schedule - to print'!D58&lt;&gt;"",'Initial schedule - to print'!E58,"")</f>
        <v/>
      </c>
      <c r="S46" s="29" t="str">
        <f t="shared" si="9"/>
        <v/>
      </c>
      <c r="T46">
        <f t="shared" si="10"/>
        <v>0</v>
      </c>
      <c r="U46">
        <f t="shared" si="6"/>
        <v>0</v>
      </c>
    </row>
    <row r="47" spans="1:21" x14ac:dyDescent="0.3">
      <c r="A47" s="1"/>
      <c r="B47" s="91">
        <f t="shared" si="0"/>
        <v>45</v>
      </c>
      <c r="G47" s="91" t="str">
        <f t="shared" si="13"/>
        <v/>
      </c>
      <c r="H47" s="28">
        <v>43</v>
      </c>
      <c r="I47" s="29">
        <f t="shared" si="11"/>
        <v>3</v>
      </c>
      <c r="M47" s="91" t="str">
        <f t="shared" si="14"/>
        <v/>
      </c>
      <c r="N47" s="28">
        <v>43</v>
      </c>
      <c r="O47" s="29">
        <f t="shared" si="12"/>
        <v>3</v>
      </c>
      <c r="Q47" t="str">
        <f t="shared" si="5"/>
        <v/>
      </c>
      <c r="R47" t="str">
        <f>IF('Initial schedule - to print'!D59&lt;&gt;"",'Initial schedule - to print'!E59,"")</f>
        <v/>
      </c>
      <c r="S47" s="29" t="str">
        <f t="shared" si="9"/>
        <v/>
      </c>
      <c r="T47">
        <f t="shared" si="10"/>
        <v>0</v>
      </c>
      <c r="U47">
        <f t="shared" si="6"/>
        <v>0</v>
      </c>
    </row>
    <row r="48" spans="1:21" x14ac:dyDescent="0.3">
      <c r="A48" s="1"/>
      <c r="B48" s="91">
        <f t="shared" si="0"/>
        <v>46</v>
      </c>
      <c r="G48" s="91" t="str">
        <f t="shared" si="13"/>
        <v/>
      </c>
      <c r="H48">
        <v>44</v>
      </c>
      <c r="I48" s="29">
        <f t="shared" si="11"/>
        <v>0</v>
      </c>
      <c r="M48" s="91" t="str">
        <f t="shared" si="14"/>
        <v/>
      </c>
      <c r="N48">
        <v>44</v>
      </c>
      <c r="O48" s="29">
        <f t="shared" si="12"/>
        <v>0</v>
      </c>
      <c r="Q48" t="str">
        <f t="shared" si="5"/>
        <v/>
      </c>
      <c r="R48" t="str">
        <f>IF('Initial schedule - to print'!D60&lt;&gt;"",'Initial schedule - to print'!E60,"")</f>
        <v/>
      </c>
      <c r="S48" s="29" t="str">
        <f t="shared" si="9"/>
        <v/>
      </c>
      <c r="T48">
        <f t="shared" si="10"/>
        <v>0</v>
      </c>
      <c r="U48">
        <f t="shared" si="6"/>
        <v>0</v>
      </c>
    </row>
    <row r="49" spans="1:21" x14ac:dyDescent="0.3">
      <c r="A49" s="1"/>
      <c r="B49" s="91">
        <f t="shared" si="0"/>
        <v>47</v>
      </c>
      <c r="G49" s="91" t="str">
        <f t="shared" si="13"/>
        <v/>
      </c>
      <c r="H49">
        <v>45</v>
      </c>
      <c r="I49" s="29">
        <f t="shared" si="11"/>
        <v>1</v>
      </c>
      <c r="M49" s="91" t="str">
        <f t="shared" si="14"/>
        <v/>
      </c>
      <c r="N49">
        <v>45</v>
      </c>
      <c r="O49" s="29">
        <f t="shared" si="12"/>
        <v>1</v>
      </c>
      <c r="Q49" t="str">
        <f t="shared" si="5"/>
        <v/>
      </c>
      <c r="R49" t="str">
        <f>IF('Initial schedule - to print'!D61&lt;&gt;"",'Initial schedule - to print'!E61,"")</f>
        <v/>
      </c>
      <c r="S49" s="29" t="str">
        <f t="shared" si="9"/>
        <v/>
      </c>
      <c r="T49">
        <f t="shared" si="10"/>
        <v>0</v>
      </c>
      <c r="U49">
        <f t="shared" si="6"/>
        <v>0</v>
      </c>
    </row>
    <row r="50" spans="1:21" x14ac:dyDescent="0.3">
      <c r="A50" s="1"/>
      <c r="B50" s="91">
        <f t="shared" si="0"/>
        <v>48</v>
      </c>
      <c r="G50" s="91" t="str">
        <f t="shared" si="13"/>
        <v/>
      </c>
      <c r="H50" s="28">
        <v>46</v>
      </c>
      <c r="I50" s="29">
        <f t="shared" si="11"/>
        <v>2</v>
      </c>
      <c r="M50" s="91" t="str">
        <f t="shared" si="14"/>
        <v/>
      </c>
      <c r="N50" s="28">
        <v>46</v>
      </c>
      <c r="O50" s="29">
        <f t="shared" si="12"/>
        <v>2</v>
      </c>
      <c r="Q50" t="str">
        <f t="shared" si="5"/>
        <v/>
      </c>
      <c r="R50" t="str">
        <f>IF('Initial schedule - to print'!D62&lt;&gt;"",'Initial schedule - to print'!E62,"")</f>
        <v/>
      </c>
      <c r="S50" s="29" t="str">
        <f t="shared" si="9"/>
        <v/>
      </c>
      <c r="T50">
        <f t="shared" si="10"/>
        <v>0</v>
      </c>
      <c r="U50">
        <f t="shared" si="6"/>
        <v>0</v>
      </c>
    </row>
    <row r="51" spans="1:21" x14ac:dyDescent="0.3">
      <c r="A51" s="1"/>
      <c r="B51" s="91">
        <f t="shared" si="0"/>
        <v>49</v>
      </c>
      <c r="G51" s="91" t="str">
        <f t="shared" si="13"/>
        <v/>
      </c>
      <c r="H51" s="28">
        <v>47</v>
      </c>
      <c r="I51" s="29">
        <f t="shared" si="11"/>
        <v>3</v>
      </c>
      <c r="M51" s="91" t="str">
        <f t="shared" si="14"/>
        <v/>
      </c>
      <c r="N51" s="28">
        <v>47</v>
      </c>
      <c r="O51" s="29">
        <f t="shared" si="12"/>
        <v>3</v>
      </c>
      <c r="Q51" t="str">
        <f t="shared" si="5"/>
        <v/>
      </c>
      <c r="R51" t="str">
        <f>IF('Initial schedule - to print'!D63&lt;&gt;"",'Initial schedule - to print'!E63,"")</f>
        <v/>
      </c>
      <c r="S51" s="29" t="str">
        <f t="shared" si="9"/>
        <v/>
      </c>
      <c r="T51">
        <f t="shared" si="10"/>
        <v>0</v>
      </c>
      <c r="U51">
        <f t="shared" si="6"/>
        <v>0</v>
      </c>
    </row>
    <row r="52" spans="1:21" x14ac:dyDescent="0.3">
      <c r="G52" s="91" t="str">
        <f t="shared" si="13"/>
        <v/>
      </c>
      <c r="H52">
        <v>48</v>
      </c>
      <c r="I52" s="29">
        <f t="shared" si="11"/>
        <v>0</v>
      </c>
      <c r="M52" s="91" t="str">
        <f t="shared" si="14"/>
        <v/>
      </c>
      <c r="N52">
        <v>48</v>
      </c>
      <c r="O52" s="29">
        <f t="shared" si="12"/>
        <v>0</v>
      </c>
      <c r="Q52" t="str">
        <f t="shared" si="5"/>
        <v/>
      </c>
      <c r="R52" t="str">
        <f>IF('Initial schedule - to print'!D64&lt;&gt;"",'Initial schedule - to print'!E64,"")</f>
        <v/>
      </c>
      <c r="S52" s="29" t="str">
        <f t="shared" si="9"/>
        <v/>
      </c>
      <c r="T52">
        <f t="shared" si="10"/>
        <v>0</v>
      </c>
      <c r="U52">
        <f t="shared" si="6"/>
        <v>0</v>
      </c>
    </row>
    <row r="53" spans="1:21" x14ac:dyDescent="0.3">
      <c r="G53" s="91" t="str">
        <f t="shared" si="13"/>
        <v/>
      </c>
      <c r="H53">
        <v>49</v>
      </c>
      <c r="I53" s="29">
        <f t="shared" si="11"/>
        <v>1</v>
      </c>
      <c r="M53" s="91" t="str">
        <f t="shared" si="14"/>
        <v/>
      </c>
      <c r="N53">
        <v>49</v>
      </c>
      <c r="O53" s="29">
        <f t="shared" si="12"/>
        <v>1</v>
      </c>
      <c r="Q53" t="str">
        <f t="shared" si="5"/>
        <v/>
      </c>
      <c r="R53" t="str">
        <f>IF('Initial schedule - to print'!D65&lt;&gt;"",'Initial schedule - to print'!E65,"")</f>
        <v/>
      </c>
      <c r="S53" s="29" t="str">
        <f t="shared" si="9"/>
        <v/>
      </c>
      <c r="T53">
        <f t="shared" si="10"/>
        <v>0</v>
      </c>
      <c r="U53">
        <f t="shared" si="6"/>
        <v>0</v>
      </c>
    </row>
    <row r="54" spans="1:21" x14ac:dyDescent="0.3">
      <c r="G54" s="91" t="str">
        <f t="shared" si="13"/>
        <v/>
      </c>
      <c r="H54" s="28">
        <v>50</v>
      </c>
      <c r="I54" s="29">
        <f t="shared" si="11"/>
        <v>2</v>
      </c>
      <c r="M54" s="91" t="str">
        <f t="shared" si="14"/>
        <v/>
      </c>
      <c r="N54" s="28">
        <v>50</v>
      </c>
      <c r="O54" s="29">
        <f t="shared" si="12"/>
        <v>2</v>
      </c>
      <c r="Q54" t="str">
        <f t="shared" si="5"/>
        <v/>
      </c>
      <c r="R54" t="str">
        <f>IF('Initial schedule - to print'!D66&lt;&gt;"",'Initial schedule - to print'!E66,"")</f>
        <v/>
      </c>
      <c r="S54" s="29" t="str">
        <f t="shared" si="9"/>
        <v/>
      </c>
      <c r="T54">
        <f t="shared" si="10"/>
        <v>0</v>
      </c>
      <c r="U54">
        <f t="shared" si="6"/>
        <v>0</v>
      </c>
    </row>
    <row r="55" spans="1:21" x14ac:dyDescent="0.3">
      <c r="G55" s="91" t="str">
        <f t="shared" si="13"/>
        <v/>
      </c>
      <c r="H55">
        <v>51</v>
      </c>
      <c r="I55" s="29">
        <f t="shared" si="11"/>
        <v>3</v>
      </c>
      <c r="M55" s="91" t="str">
        <f t="shared" si="14"/>
        <v/>
      </c>
      <c r="N55">
        <v>51</v>
      </c>
      <c r="O55" s="29">
        <f t="shared" si="12"/>
        <v>3</v>
      </c>
      <c r="Q55" t="str">
        <f t="shared" si="5"/>
        <v/>
      </c>
      <c r="R55" t="str">
        <f>IF('Initial schedule - to print'!D67&lt;&gt;"",'Initial schedule - to print'!E67,"")</f>
        <v/>
      </c>
      <c r="S55" s="29" t="str">
        <f t="shared" si="9"/>
        <v/>
      </c>
      <c r="T55">
        <f t="shared" si="10"/>
        <v>0</v>
      </c>
      <c r="U55">
        <f t="shared" si="6"/>
        <v>0</v>
      </c>
    </row>
    <row r="56" spans="1:21" x14ac:dyDescent="0.3">
      <c r="G56" s="91" t="str">
        <f t="shared" si="13"/>
        <v/>
      </c>
      <c r="H56">
        <v>52</v>
      </c>
      <c r="I56" s="29">
        <f t="shared" si="11"/>
        <v>0</v>
      </c>
      <c r="M56" s="91" t="str">
        <f t="shared" si="14"/>
        <v/>
      </c>
      <c r="N56">
        <v>52</v>
      </c>
      <c r="O56" s="29">
        <f t="shared" si="12"/>
        <v>0</v>
      </c>
      <c r="Q56" t="str">
        <f t="shared" si="5"/>
        <v/>
      </c>
      <c r="R56" t="str">
        <f>IF('Initial schedule - to print'!D68&lt;&gt;"",'Initial schedule - to print'!E68,"")</f>
        <v/>
      </c>
      <c r="S56" s="29" t="str">
        <f t="shared" si="9"/>
        <v/>
      </c>
      <c r="T56">
        <f t="shared" si="10"/>
        <v>0</v>
      </c>
      <c r="U56">
        <f t="shared" si="6"/>
        <v>0</v>
      </c>
    </row>
    <row r="57" spans="1:21" x14ac:dyDescent="0.3">
      <c r="G57" s="91" t="str">
        <f t="shared" si="13"/>
        <v/>
      </c>
      <c r="H57" s="28">
        <v>53</v>
      </c>
      <c r="I57" s="29">
        <f t="shared" si="11"/>
        <v>1</v>
      </c>
      <c r="M57" s="91" t="str">
        <f t="shared" si="14"/>
        <v/>
      </c>
      <c r="N57" s="28">
        <v>53</v>
      </c>
      <c r="O57" s="29">
        <f t="shared" si="12"/>
        <v>1</v>
      </c>
      <c r="Q57" t="str">
        <f t="shared" si="5"/>
        <v/>
      </c>
      <c r="R57" t="str">
        <f>IF('Initial schedule - to print'!D69&lt;&gt;"",'Initial schedule - to print'!E69,"")</f>
        <v/>
      </c>
      <c r="S57" s="29" t="str">
        <f t="shared" si="9"/>
        <v/>
      </c>
      <c r="T57">
        <f t="shared" si="10"/>
        <v>0</v>
      </c>
      <c r="U57">
        <f t="shared" si="6"/>
        <v>0</v>
      </c>
    </row>
    <row r="58" spans="1:21" x14ac:dyDescent="0.3">
      <c r="G58" s="91" t="str">
        <f t="shared" si="13"/>
        <v/>
      </c>
      <c r="H58">
        <v>54</v>
      </c>
      <c r="I58" s="29">
        <f t="shared" si="11"/>
        <v>2</v>
      </c>
      <c r="M58" s="91" t="str">
        <f t="shared" si="14"/>
        <v/>
      </c>
      <c r="N58">
        <v>54</v>
      </c>
      <c r="O58" s="29">
        <f t="shared" si="12"/>
        <v>2</v>
      </c>
      <c r="Q58" t="str">
        <f t="shared" si="5"/>
        <v/>
      </c>
      <c r="R58" t="str">
        <f>IF('Initial schedule - to print'!D70&lt;&gt;"",'Initial schedule - to print'!E70,"")</f>
        <v/>
      </c>
      <c r="S58" s="29" t="str">
        <f t="shared" si="9"/>
        <v/>
      </c>
      <c r="T58">
        <f t="shared" si="10"/>
        <v>0</v>
      </c>
      <c r="U58">
        <f t="shared" si="6"/>
        <v>0</v>
      </c>
    </row>
    <row r="59" spans="1:21" x14ac:dyDescent="0.3">
      <c r="G59" s="91" t="str">
        <f t="shared" si="13"/>
        <v/>
      </c>
      <c r="H59">
        <v>55</v>
      </c>
      <c r="I59" s="29">
        <f t="shared" si="11"/>
        <v>3</v>
      </c>
      <c r="M59" s="91" t="str">
        <f t="shared" si="14"/>
        <v/>
      </c>
      <c r="N59">
        <v>55</v>
      </c>
      <c r="O59" s="29">
        <f t="shared" si="12"/>
        <v>3</v>
      </c>
      <c r="Q59" t="str">
        <f t="shared" si="5"/>
        <v/>
      </c>
      <c r="R59" t="str">
        <f>IF('Initial schedule - to print'!D71&lt;&gt;"",'Initial schedule - to print'!E71,"")</f>
        <v/>
      </c>
      <c r="S59" s="29" t="str">
        <f t="shared" si="9"/>
        <v/>
      </c>
      <c r="T59">
        <f t="shared" si="10"/>
        <v>0</v>
      </c>
      <c r="U59">
        <f t="shared" si="6"/>
        <v>0</v>
      </c>
    </row>
    <row r="60" spans="1:21" x14ac:dyDescent="0.3">
      <c r="G60" s="91" t="str">
        <f t="shared" si="13"/>
        <v/>
      </c>
      <c r="H60" s="28">
        <v>56</v>
      </c>
      <c r="I60" s="29">
        <f t="shared" si="11"/>
        <v>0</v>
      </c>
      <c r="M60" s="91" t="str">
        <f t="shared" si="14"/>
        <v/>
      </c>
      <c r="N60" s="28">
        <v>56</v>
      </c>
      <c r="O60" s="29">
        <f t="shared" si="12"/>
        <v>0</v>
      </c>
      <c r="Q60" t="str">
        <f t="shared" si="5"/>
        <v/>
      </c>
      <c r="R60" t="str">
        <f>IF('Initial schedule - to print'!D72&lt;&gt;"",'Initial schedule - to print'!E72,"")</f>
        <v/>
      </c>
      <c r="S60" s="29" t="str">
        <f t="shared" si="9"/>
        <v/>
      </c>
      <c r="T60">
        <f t="shared" si="10"/>
        <v>0</v>
      </c>
      <c r="U60">
        <f t="shared" si="6"/>
        <v>0</v>
      </c>
    </row>
    <row r="61" spans="1:21" x14ac:dyDescent="0.3">
      <c r="G61" s="91" t="str">
        <f t="shared" si="13"/>
        <v/>
      </c>
      <c r="H61">
        <v>57</v>
      </c>
      <c r="I61" s="29">
        <f t="shared" si="11"/>
        <v>1</v>
      </c>
      <c r="M61" s="91" t="str">
        <f t="shared" si="14"/>
        <v/>
      </c>
      <c r="N61">
        <v>57</v>
      </c>
      <c r="O61" s="29">
        <f t="shared" si="12"/>
        <v>1</v>
      </c>
      <c r="Q61" t="str">
        <f t="shared" si="5"/>
        <v/>
      </c>
      <c r="R61" t="str">
        <f>IF('Initial schedule - to print'!D73&lt;&gt;"",'Initial schedule - to print'!E73,"")</f>
        <v/>
      </c>
      <c r="S61" s="29" t="str">
        <f t="shared" si="9"/>
        <v/>
      </c>
      <c r="T61">
        <f t="shared" si="10"/>
        <v>0</v>
      </c>
      <c r="U61">
        <f t="shared" si="6"/>
        <v>0</v>
      </c>
    </row>
    <row r="62" spans="1:21" x14ac:dyDescent="0.3">
      <c r="G62" s="91" t="str">
        <f t="shared" si="13"/>
        <v/>
      </c>
      <c r="H62">
        <v>58</v>
      </c>
      <c r="I62" s="29">
        <f t="shared" si="11"/>
        <v>2</v>
      </c>
      <c r="M62" s="91" t="str">
        <f t="shared" si="14"/>
        <v/>
      </c>
      <c r="N62">
        <v>58</v>
      </c>
      <c r="O62" s="29">
        <f t="shared" si="12"/>
        <v>2</v>
      </c>
      <c r="Q62" t="str">
        <f t="shared" si="5"/>
        <v/>
      </c>
      <c r="R62" t="str">
        <f>IF('Initial schedule - to print'!D74&lt;&gt;"",'Initial schedule - to print'!E74,"")</f>
        <v/>
      </c>
      <c r="S62" s="29" t="str">
        <f t="shared" si="9"/>
        <v/>
      </c>
      <c r="T62">
        <f t="shared" si="10"/>
        <v>0</v>
      </c>
      <c r="U62">
        <f t="shared" si="6"/>
        <v>0</v>
      </c>
    </row>
    <row r="63" spans="1:21" x14ac:dyDescent="0.3">
      <c r="G63" s="91" t="str">
        <f t="shared" si="13"/>
        <v/>
      </c>
      <c r="H63" s="28">
        <v>59</v>
      </c>
      <c r="I63" s="29">
        <f t="shared" si="11"/>
        <v>3</v>
      </c>
      <c r="M63" s="91" t="str">
        <f t="shared" si="14"/>
        <v/>
      </c>
      <c r="N63" s="28">
        <v>59</v>
      </c>
      <c r="O63" s="29">
        <f t="shared" si="12"/>
        <v>3</v>
      </c>
      <c r="Q63" t="str">
        <f t="shared" si="5"/>
        <v/>
      </c>
      <c r="R63" t="str">
        <f>IF('Initial schedule - to print'!D75&lt;&gt;"",'Initial schedule - to print'!E75,"")</f>
        <v/>
      </c>
      <c r="S63" s="29" t="str">
        <f t="shared" si="9"/>
        <v/>
      </c>
      <c r="T63">
        <f t="shared" si="10"/>
        <v>0</v>
      </c>
      <c r="U63">
        <f t="shared" si="6"/>
        <v>0</v>
      </c>
    </row>
    <row r="64" spans="1:21" x14ac:dyDescent="0.3">
      <c r="G64" s="91" t="str">
        <f t="shared" si="13"/>
        <v/>
      </c>
      <c r="H64">
        <v>60</v>
      </c>
      <c r="I64" s="29">
        <f t="shared" si="11"/>
        <v>0</v>
      </c>
      <c r="M64" s="91" t="str">
        <f t="shared" si="14"/>
        <v/>
      </c>
      <c r="N64">
        <v>60</v>
      </c>
      <c r="O64" s="29">
        <f t="shared" si="12"/>
        <v>0</v>
      </c>
      <c r="Q64" t="str">
        <f t="shared" si="5"/>
        <v/>
      </c>
      <c r="R64" t="str">
        <f>IF('Initial schedule - to print'!D76&lt;&gt;"",'Initial schedule - to print'!E76,"")</f>
        <v/>
      </c>
      <c r="S64" s="29" t="str">
        <f t="shared" si="9"/>
        <v/>
      </c>
      <c r="T64">
        <f t="shared" si="10"/>
        <v>0</v>
      </c>
      <c r="U64">
        <f t="shared" si="6"/>
        <v>0</v>
      </c>
    </row>
    <row r="65" spans="7:21" x14ac:dyDescent="0.3">
      <c r="G65" s="91" t="str">
        <f t="shared" si="13"/>
        <v/>
      </c>
      <c r="H65">
        <v>61</v>
      </c>
      <c r="I65" s="29">
        <f t="shared" si="11"/>
        <v>1</v>
      </c>
      <c r="M65" s="91" t="str">
        <f t="shared" si="14"/>
        <v/>
      </c>
      <c r="N65">
        <v>61</v>
      </c>
      <c r="O65" s="29">
        <f t="shared" si="12"/>
        <v>1</v>
      </c>
      <c r="Q65" t="str">
        <f t="shared" si="5"/>
        <v/>
      </c>
      <c r="R65" t="str">
        <f>IF('Initial schedule - to print'!D77&lt;&gt;"",'Initial schedule - to print'!E77,"")</f>
        <v/>
      </c>
      <c r="S65" s="29" t="str">
        <f t="shared" si="9"/>
        <v/>
      </c>
      <c r="T65">
        <f t="shared" si="10"/>
        <v>0</v>
      </c>
      <c r="U65">
        <f t="shared" si="6"/>
        <v>0</v>
      </c>
    </row>
    <row r="66" spans="7:21" x14ac:dyDescent="0.3">
      <c r="G66" s="91" t="str">
        <f t="shared" si="13"/>
        <v/>
      </c>
      <c r="H66" s="28">
        <v>62</v>
      </c>
      <c r="I66" s="29">
        <f t="shared" si="11"/>
        <v>2</v>
      </c>
      <c r="M66" s="91" t="str">
        <f t="shared" si="14"/>
        <v/>
      </c>
      <c r="N66" s="28">
        <v>62</v>
      </c>
      <c r="O66" s="29">
        <f t="shared" si="12"/>
        <v>2</v>
      </c>
      <c r="Q66" t="str">
        <f t="shared" si="5"/>
        <v/>
      </c>
      <c r="R66" t="str">
        <f>IF('Initial schedule - to print'!D78&lt;&gt;"",'Initial schedule - to print'!E78,"")</f>
        <v/>
      </c>
      <c r="S66" s="29" t="str">
        <f t="shared" si="9"/>
        <v/>
      </c>
      <c r="T66">
        <f t="shared" si="10"/>
        <v>0</v>
      </c>
      <c r="U66">
        <f t="shared" si="6"/>
        <v>0</v>
      </c>
    </row>
    <row r="67" spans="7:21" x14ac:dyDescent="0.3">
      <c r="G67" s="91" t="str">
        <f t="shared" si="13"/>
        <v/>
      </c>
      <c r="H67">
        <v>63</v>
      </c>
      <c r="I67" s="29">
        <f t="shared" si="11"/>
        <v>3</v>
      </c>
      <c r="M67" s="91" t="str">
        <f t="shared" si="14"/>
        <v/>
      </c>
      <c r="N67">
        <v>63</v>
      </c>
      <c r="O67" s="29">
        <f t="shared" si="12"/>
        <v>3</v>
      </c>
      <c r="Q67" t="str">
        <f t="shared" si="5"/>
        <v/>
      </c>
      <c r="R67" t="str">
        <f>IF('Initial schedule - to print'!D79&lt;&gt;"",'Initial schedule - to print'!E79,"")</f>
        <v/>
      </c>
      <c r="S67" s="29" t="str">
        <f t="shared" si="9"/>
        <v/>
      </c>
      <c r="T67">
        <f t="shared" si="10"/>
        <v>0</v>
      </c>
      <c r="U67">
        <f t="shared" si="6"/>
        <v>0</v>
      </c>
    </row>
    <row r="68" spans="7:21" x14ac:dyDescent="0.3">
      <c r="G68" s="91" t="str">
        <f t="shared" si="13"/>
        <v/>
      </c>
      <c r="H68">
        <v>64</v>
      </c>
      <c r="I68" s="29">
        <f t="shared" si="11"/>
        <v>0</v>
      </c>
      <c r="M68" s="91" t="str">
        <f t="shared" si="14"/>
        <v/>
      </c>
      <c r="N68">
        <v>64</v>
      </c>
      <c r="O68" s="29">
        <f t="shared" si="12"/>
        <v>0</v>
      </c>
      <c r="Q68" t="str">
        <f t="shared" si="5"/>
        <v/>
      </c>
      <c r="R68" t="str">
        <f>IF('Initial schedule - to print'!D80&lt;&gt;"",'Initial schedule - to print'!E80,"")</f>
        <v/>
      </c>
      <c r="S68" s="29" t="str">
        <f t="shared" ref="S68:S99" si="15">IFERROR(IF(A_no.of_yrs&lt;&gt;"",MOD(Q68,A_no.pf_per_yr),MOD(Q68,B_no.of_pf_yr)),"")</f>
        <v/>
      </c>
      <c r="T68">
        <f t="shared" ref="T68:T99" si="16">IF(S68=0,IF(A_no.of_yrs&lt;&gt;"",A_excess_yr,B_excess_pr_yr),0)</f>
        <v>0</v>
      </c>
      <c r="U68">
        <f t="shared" si="6"/>
        <v>0</v>
      </c>
    </row>
    <row r="69" spans="7:21" x14ac:dyDescent="0.3">
      <c r="G69" s="91" t="str">
        <f t="shared" si="13"/>
        <v/>
      </c>
      <c r="H69" s="28">
        <v>65</v>
      </c>
      <c r="I69" s="29">
        <f t="shared" ref="I69:I100" si="17">MOD(H69,A_no.pf_per_yr)</f>
        <v>1</v>
      </c>
      <c r="M69" s="91" t="str">
        <f t="shared" si="14"/>
        <v/>
      </c>
      <c r="N69" s="28">
        <v>65</v>
      </c>
      <c r="O69" s="29">
        <f t="shared" ref="O69:O100" si="18">MOD(N69,B_no.of_pf_yr)</f>
        <v>1</v>
      </c>
      <c r="Q69" t="str">
        <f t="shared" ref="Q69:Q107" si="19">IF(R69&lt;&gt;"",H70,"")</f>
        <v/>
      </c>
      <c r="R69" t="str">
        <f>IF('Initial schedule - to print'!D81&lt;&gt;"",'Initial schedule - to print'!E81,"")</f>
        <v/>
      </c>
      <c r="S69" s="29" t="str">
        <f t="shared" si="15"/>
        <v/>
      </c>
      <c r="T69">
        <f t="shared" si="16"/>
        <v>0</v>
      </c>
      <c r="U69">
        <f t="shared" ref="U69:U107" si="20">IFERROR(VLOOKUP(R69,W$6:X$6,2,FALSE),0)</f>
        <v>0</v>
      </c>
    </row>
    <row r="70" spans="7:21" x14ac:dyDescent="0.3">
      <c r="G70" s="91" t="str">
        <f t="shared" si="13"/>
        <v/>
      </c>
      <c r="H70">
        <v>66</v>
      </c>
      <c r="I70" s="29">
        <f t="shared" si="17"/>
        <v>2</v>
      </c>
      <c r="M70" s="91" t="str">
        <f t="shared" si="14"/>
        <v/>
      </c>
      <c r="N70">
        <v>66</v>
      </c>
      <c r="O70" s="29">
        <f t="shared" si="18"/>
        <v>2</v>
      </c>
      <c r="Q70" t="str">
        <f t="shared" si="19"/>
        <v/>
      </c>
      <c r="R70" t="str">
        <f>IF('Initial schedule - to print'!D82&lt;&gt;"",'Initial schedule - to print'!E82,"")</f>
        <v/>
      </c>
      <c r="S70" s="29" t="str">
        <f t="shared" si="15"/>
        <v/>
      </c>
      <c r="T70">
        <f t="shared" si="16"/>
        <v>0</v>
      </c>
      <c r="U70">
        <f t="shared" si="20"/>
        <v>0</v>
      </c>
    </row>
    <row r="71" spans="7:21" x14ac:dyDescent="0.3">
      <c r="G71" s="91" t="str">
        <f t="shared" si="13"/>
        <v/>
      </c>
      <c r="H71">
        <v>67</v>
      </c>
      <c r="I71" s="29">
        <f t="shared" si="17"/>
        <v>3</v>
      </c>
      <c r="M71" s="91" t="str">
        <f t="shared" si="14"/>
        <v/>
      </c>
      <c r="N71">
        <v>67</v>
      </c>
      <c r="O71" s="29">
        <f t="shared" si="18"/>
        <v>3</v>
      </c>
      <c r="Q71" t="str">
        <f t="shared" si="19"/>
        <v/>
      </c>
      <c r="R71" t="str">
        <f>IF('Initial schedule - to print'!D83&lt;&gt;"",'Initial schedule - to print'!E83,"")</f>
        <v/>
      </c>
      <c r="S71" s="29" t="str">
        <f t="shared" si="15"/>
        <v/>
      </c>
      <c r="T71">
        <f t="shared" si="16"/>
        <v>0</v>
      </c>
      <c r="U71">
        <f t="shared" si="20"/>
        <v>0</v>
      </c>
    </row>
    <row r="72" spans="7:21" x14ac:dyDescent="0.3">
      <c r="G72" s="91" t="str">
        <f t="shared" si="13"/>
        <v/>
      </c>
      <c r="H72" s="28">
        <v>68</v>
      </c>
      <c r="I72" s="29">
        <f t="shared" si="17"/>
        <v>0</v>
      </c>
      <c r="M72" s="91" t="str">
        <f t="shared" si="14"/>
        <v/>
      </c>
      <c r="N72" s="28">
        <v>68</v>
      </c>
      <c r="O72" s="29">
        <f t="shared" si="18"/>
        <v>0</v>
      </c>
      <c r="Q72" t="str">
        <f t="shared" si="19"/>
        <v/>
      </c>
      <c r="R72" t="str">
        <f>IF('Initial schedule - to print'!D84&lt;&gt;"",'Initial schedule - to print'!E84,"")</f>
        <v/>
      </c>
      <c r="S72" s="29" t="str">
        <f t="shared" si="15"/>
        <v/>
      </c>
      <c r="T72">
        <f t="shared" si="16"/>
        <v>0</v>
      </c>
      <c r="U72">
        <f t="shared" si="20"/>
        <v>0</v>
      </c>
    </row>
    <row r="73" spans="7:21" x14ac:dyDescent="0.3">
      <c r="G73" s="91" t="str">
        <f t="shared" si="13"/>
        <v/>
      </c>
      <c r="H73">
        <v>69</v>
      </c>
      <c r="I73" s="29">
        <f t="shared" si="17"/>
        <v>1</v>
      </c>
      <c r="M73" s="91" t="str">
        <f t="shared" si="14"/>
        <v/>
      </c>
      <c r="N73">
        <v>69</v>
      </c>
      <c r="O73" s="29">
        <f t="shared" si="18"/>
        <v>1</v>
      </c>
      <c r="Q73" t="str">
        <f t="shared" si="19"/>
        <v/>
      </c>
      <c r="R73" t="str">
        <f>IF('Initial schedule - to print'!D85&lt;&gt;"",'Initial schedule - to print'!E85,"")</f>
        <v/>
      </c>
      <c r="S73" s="29" t="str">
        <f t="shared" si="15"/>
        <v/>
      </c>
      <c r="T73">
        <f t="shared" si="16"/>
        <v>0</v>
      </c>
      <c r="U73">
        <f t="shared" si="20"/>
        <v>0</v>
      </c>
    </row>
    <row r="74" spans="7:21" x14ac:dyDescent="0.3">
      <c r="G74" s="91" t="str">
        <f t="shared" si="13"/>
        <v/>
      </c>
      <c r="H74">
        <v>70</v>
      </c>
      <c r="I74" s="29">
        <f t="shared" si="17"/>
        <v>2</v>
      </c>
      <c r="M74" s="91" t="str">
        <f t="shared" si="14"/>
        <v/>
      </c>
      <c r="N74">
        <v>70</v>
      </c>
      <c r="O74" s="29">
        <f t="shared" si="18"/>
        <v>2</v>
      </c>
      <c r="Q74" t="str">
        <f t="shared" si="19"/>
        <v/>
      </c>
      <c r="R74" t="str">
        <f>IF('Initial schedule - to print'!D86&lt;&gt;"",'Initial schedule - to print'!E86,"")</f>
        <v/>
      </c>
      <c r="S74" s="29" t="str">
        <f t="shared" si="15"/>
        <v/>
      </c>
      <c r="T74">
        <f t="shared" si="16"/>
        <v>0</v>
      </c>
      <c r="U74">
        <f t="shared" si="20"/>
        <v>0</v>
      </c>
    </row>
    <row r="75" spans="7:21" x14ac:dyDescent="0.3">
      <c r="G75" s="91" t="str">
        <f t="shared" si="13"/>
        <v/>
      </c>
      <c r="H75" s="28">
        <v>71</v>
      </c>
      <c r="I75" s="29">
        <f t="shared" si="17"/>
        <v>3</v>
      </c>
      <c r="M75" s="91" t="str">
        <f t="shared" si="14"/>
        <v/>
      </c>
      <c r="N75" s="28">
        <v>71</v>
      </c>
      <c r="O75" s="29">
        <f t="shared" si="18"/>
        <v>3</v>
      </c>
      <c r="Q75" t="str">
        <f t="shared" si="19"/>
        <v/>
      </c>
      <c r="R75" t="str">
        <f>IF('Initial schedule - to print'!D87&lt;&gt;"",'Initial schedule - to print'!E87,"")</f>
        <v/>
      </c>
      <c r="S75" s="29" t="str">
        <f t="shared" si="15"/>
        <v/>
      </c>
      <c r="T75">
        <f t="shared" si="16"/>
        <v>0</v>
      </c>
      <c r="U75">
        <f t="shared" si="20"/>
        <v>0</v>
      </c>
    </row>
    <row r="76" spans="7:21" x14ac:dyDescent="0.3">
      <c r="G76" s="91" t="str">
        <f t="shared" si="13"/>
        <v/>
      </c>
      <c r="H76">
        <v>72</v>
      </c>
      <c r="I76" s="29">
        <f t="shared" si="17"/>
        <v>0</v>
      </c>
      <c r="M76" s="91" t="str">
        <f t="shared" si="14"/>
        <v/>
      </c>
      <c r="N76">
        <v>72</v>
      </c>
      <c r="O76" s="29">
        <f t="shared" si="18"/>
        <v>0</v>
      </c>
      <c r="Q76" t="str">
        <f t="shared" si="19"/>
        <v/>
      </c>
      <c r="R76" t="str">
        <f>IF('Initial schedule - to print'!D88&lt;&gt;"",'Initial schedule - to print'!E88,"")</f>
        <v/>
      </c>
      <c r="S76" s="29" t="str">
        <f t="shared" si="15"/>
        <v/>
      </c>
      <c r="T76">
        <f t="shared" si="16"/>
        <v>0</v>
      </c>
      <c r="U76">
        <f t="shared" si="20"/>
        <v>0</v>
      </c>
    </row>
    <row r="77" spans="7:21" x14ac:dyDescent="0.3">
      <c r="G77" s="91" t="str">
        <f t="shared" si="13"/>
        <v/>
      </c>
      <c r="H77">
        <v>73</v>
      </c>
      <c r="I77" s="29">
        <f t="shared" si="17"/>
        <v>1</v>
      </c>
      <c r="M77" s="91" t="str">
        <f t="shared" si="14"/>
        <v/>
      </c>
      <c r="N77">
        <v>73</v>
      </c>
      <c r="O77" s="29">
        <f t="shared" si="18"/>
        <v>1</v>
      </c>
      <c r="Q77" t="str">
        <f t="shared" si="19"/>
        <v/>
      </c>
      <c r="R77" t="str">
        <f>IF('Initial schedule - to print'!D89&lt;&gt;"",'Initial schedule - to print'!E89,"")</f>
        <v/>
      </c>
      <c r="S77" s="29" t="str">
        <f t="shared" si="15"/>
        <v/>
      </c>
      <c r="T77">
        <f t="shared" si="16"/>
        <v>0</v>
      </c>
      <c r="U77">
        <f t="shared" si="20"/>
        <v>0</v>
      </c>
    </row>
    <row r="78" spans="7:21" x14ac:dyDescent="0.3">
      <c r="G78" s="91" t="str">
        <f t="shared" si="13"/>
        <v/>
      </c>
      <c r="H78" s="28">
        <v>74</v>
      </c>
      <c r="I78" s="29">
        <f t="shared" si="17"/>
        <v>2</v>
      </c>
      <c r="M78" s="91" t="str">
        <f t="shared" si="14"/>
        <v/>
      </c>
      <c r="N78" s="28">
        <v>74</v>
      </c>
      <c r="O78" s="29">
        <f t="shared" si="18"/>
        <v>2</v>
      </c>
      <c r="Q78" t="str">
        <f t="shared" si="19"/>
        <v/>
      </c>
      <c r="R78" t="str">
        <f>IF('Initial schedule - to print'!D90&lt;&gt;"",'Initial schedule - to print'!E90,"")</f>
        <v/>
      </c>
      <c r="S78" s="29" t="str">
        <f t="shared" si="15"/>
        <v/>
      </c>
      <c r="T78">
        <f t="shared" si="16"/>
        <v>0</v>
      </c>
      <c r="U78">
        <f t="shared" si="20"/>
        <v>0</v>
      </c>
    </row>
    <row r="79" spans="7:21" x14ac:dyDescent="0.3">
      <c r="G79" s="91" t="str">
        <f t="shared" si="13"/>
        <v/>
      </c>
      <c r="H79">
        <v>75</v>
      </c>
      <c r="I79" s="29">
        <f t="shared" si="17"/>
        <v>3</v>
      </c>
      <c r="M79" s="91" t="str">
        <f t="shared" si="14"/>
        <v/>
      </c>
      <c r="N79">
        <v>75</v>
      </c>
      <c r="O79" s="29">
        <f t="shared" si="18"/>
        <v>3</v>
      </c>
      <c r="Q79" t="str">
        <f t="shared" si="19"/>
        <v/>
      </c>
      <c r="R79" t="str">
        <f>IF('Initial schedule - to print'!D91&lt;&gt;"",'Initial schedule - to print'!E91,"")</f>
        <v/>
      </c>
      <c r="S79" s="29" t="str">
        <f t="shared" si="15"/>
        <v/>
      </c>
      <c r="T79">
        <f t="shared" si="16"/>
        <v>0</v>
      </c>
      <c r="U79">
        <f t="shared" si="20"/>
        <v>0</v>
      </c>
    </row>
    <row r="80" spans="7:21" x14ac:dyDescent="0.3">
      <c r="G80" s="91" t="str">
        <f t="shared" si="13"/>
        <v/>
      </c>
      <c r="H80">
        <v>76</v>
      </c>
      <c r="I80" s="29">
        <f t="shared" si="17"/>
        <v>0</v>
      </c>
      <c r="M80" s="91" t="str">
        <f t="shared" si="14"/>
        <v/>
      </c>
      <c r="N80">
        <v>76</v>
      </c>
      <c r="O80" s="29">
        <f t="shared" si="18"/>
        <v>0</v>
      </c>
      <c r="Q80" t="str">
        <f t="shared" si="19"/>
        <v/>
      </c>
      <c r="R80" t="str">
        <f>IF('Initial schedule - to print'!D92&lt;&gt;"",'Initial schedule - to print'!E92,"")</f>
        <v/>
      </c>
      <c r="S80" s="29" t="str">
        <f t="shared" si="15"/>
        <v/>
      </c>
      <c r="T80">
        <f t="shared" si="16"/>
        <v>0</v>
      </c>
      <c r="U80">
        <f t="shared" si="20"/>
        <v>0</v>
      </c>
    </row>
    <row r="81" spans="7:21" x14ac:dyDescent="0.3">
      <c r="G81" s="91" t="str">
        <f t="shared" si="13"/>
        <v/>
      </c>
      <c r="H81" s="28">
        <v>77</v>
      </c>
      <c r="I81" s="29">
        <f t="shared" si="17"/>
        <v>1</v>
      </c>
      <c r="M81" s="91" t="str">
        <f t="shared" si="14"/>
        <v/>
      </c>
      <c r="N81" s="28">
        <v>77</v>
      </c>
      <c r="O81" s="29">
        <f t="shared" si="18"/>
        <v>1</v>
      </c>
      <c r="Q81" t="str">
        <f t="shared" si="19"/>
        <v/>
      </c>
      <c r="R81" t="str">
        <f>IF('Initial schedule - to print'!D93&lt;&gt;"",'Initial schedule - to print'!E93,"")</f>
        <v/>
      </c>
      <c r="S81" s="29" t="str">
        <f t="shared" si="15"/>
        <v/>
      </c>
      <c r="T81">
        <f t="shared" si="16"/>
        <v>0</v>
      </c>
      <c r="U81">
        <f t="shared" si="20"/>
        <v>0</v>
      </c>
    </row>
    <row r="82" spans="7:21" x14ac:dyDescent="0.3">
      <c r="G82" s="91" t="str">
        <f t="shared" si="13"/>
        <v/>
      </c>
      <c r="H82">
        <v>78</v>
      </c>
      <c r="I82" s="29">
        <f t="shared" si="17"/>
        <v>2</v>
      </c>
      <c r="M82" s="91" t="str">
        <f t="shared" si="14"/>
        <v/>
      </c>
      <c r="N82">
        <v>78</v>
      </c>
      <c r="O82" s="29">
        <f t="shared" si="18"/>
        <v>2</v>
      </c>
      <c r="Q82" t="str">
        <f t="shared" si="19"/>
        <v/>
      </c>
      <c r="R82" t="str">
        <f>IF('Initial schedule - to print'!D94&lt;&gt;"",'Initial schedule - to print'!E94,"")</f>
        <v/>
      </c>
      <c r="S82" s="29" t="str">
        <f t="shared" si="15"/>
        <v/>
      </c>
      <c r="T82">
        <f t="shared" si="16"/>
        <v>0</v>
      </c>
      <c r="U82">
        <f t="shared" si="20"/>
        <v>0</v>
      </c>
    </row>
    <row r="83" spans="7:21" x14ac:dyDescent="0.3">
      <c r="G83" s="91" t="str">
        <f t="shared" si="13"/>
        <v/>
      </c>
      <c r="H83" s="28">
        <v>79</v>
      </c>
      <c r="I83" s="29">
        <f t="shared" si="17"/>
        <v>3</v>
      </c>
      <c r="M83" s="91" t="str">
        <f t="shared" si="14"/>
        <v/>
      </c>
      <c r="N83" s="28">
        <v>79</v>
      </c>
      <c r="O83" s="29">
        <f t="shared" si="18"/>
        <v>3</v>
      </c>
      <c r="Q83" t="str">
        <f t="shared" si="19"/>
        <v/>
      </c>
      <c r="R83" t="str">
        <f>IF('Initial schedule - to print'!D95&lt;&gt;"",'Initial schedule - to print'!E95,"")</f>
        <v/>
      </c>
      <c r="S83" s="29" t="str">
        <f t="shared" si="15"/>
        <v/>
      </c>
      <c r="T83">
        <f t="shared" si="16"/>
        <v>0</v>
      </c>
      <c r="U83">
        <f t="shared" si="20"/>
        <v>0</v>
      </c>
    </row>
    <row r="84" spans="7:21" x14ac:dyDescent="0.3">
      <c r="G84" s="91" t="str">
        <f t="shared" si="13"/>
        <v/>
      </c>
      <c r="H84">
        <v>80</v>
      </c>
      <c r="I84" s="29">
        <f t="shared" si="17"/>
        <v>0</v>
      </c>
      <c r="M84" s="91" t="str">
        <f t="shared" si="14"/>
        <v/>
      </c>
      <c r="N84">
        <v>80</v>
      </c>
      <c r="O84" s="29">
        <f t="shared" si="18"/>
        <v>0</v>
      </c>
      <c r="Q84" t="str">
        <f t="shared" si="19"/>
        <v/>
      </c>
      <c r="R84" t="str">
        <f>IF('Initial schedule - to print'!D96&lt;&gt;"",'Initial schedule - to print'!E96,"")</f>
        <v/>
      </c>
      <c r="S84" s="29" t="str">
        <f t="shared" si="15"/>
        <v/>
      </c>
      <c r="T84">
        <f t="shared" si="16"/>
        <v>0</v>
      </c>
      <c r="U84">
        <f t="shared" si="20"/>
        <v>0</v>
      </c>
    </row>
    <row r="85" spans="7:21" x14ac:dyDescent="0.3">
      <c r="G85" s="91" t="str">
        <f t="shared" si="13"/>
        <v/>
      </c>
      <c r="H85">
        <v>81</v>
      </c>
      <c r="I85" s="29">
        <f t="shared" si="17"/>
        <v>1</v>
      </c>
      <c r="M85" s="91" t="str">
        <f t="shared" si="14"/>
        <v/>
      </c>
      <c r="N85">
        <v>81</v>
      </c>
      <c r="O85" s="29">
        <f t="shared" si="18"/>
        <v>1</v>
      </c>
      <c r="Q85" t="str">
        <f t="shared" si="19"/>
        <v/>
      </c>
      <c r="R85" t="str">
        <f>IF('Initial schedule - to print'!D97&lt;&gt;"",'Initial schedule - to print'!E97,"")</f>
        <v/>
      </c>
      <c r="S85" s="29" t="str">
        <f t="shared" si="15"/>
        <v/>
      </c>
      <c r="T85">
        <f t="shared" si="16"/>
        <v>0</v>
      </c>
      <c r="U85">
        <f t="shared" si="20"/>
        <v>0</v>
      </c>
    </row>
    <row r="86" spans="7:21" x14ac:dyDescent="0.3">
      <c r="G86" s="91" t="str">
        <f t="shared" si="13"/>
        <v/>
      </c>
      <c r="H86" s="28">
        <v>82</v>
      </c>
      <c r="I86" s="29">
        <f t="shared" si="17"/>
        <v>2</v>
      </c>
      <c r="M86" s="91" t="str">
        <f t="shared" si="14"/>
        <v/>
      </c>
      <c r="N86" s="28">
        <v>82</v>
      </c>
      <c r="O86" s="29">
        <f t="shared" si="18"/>
        <v>2</v>
      </c>
      <c r="Q86" t="str">
        <f t="shared" si="19"/>
        <v/>
      </c>
      <c r="R86" t="str">
        <f>IF('Initial schedule - to print'!D98&lt;&gt;"",'Initial schedule - to print'!E98,"")</f>
        <v/>
      </c>
      <c r="S86" s="29" t="str">
        <f t="shared" si="15"/>
        <v/>
      </c>
      <c r="T86">
        <f t="shared" si="16"/>
        <v>0</v>
      </c>
      <c r="U86">
        <f t="shared" si="20"/>
        <v>0</v>
      </c>
    </row>
    <row r="87" spans="7:21" x14ac:dyDescent="0.3">
      <c r="G87" s="91" t="str">
        <f t="shared" si="13"/>
        <v/>
      </c>
      <c r="H87">
        <v>83</v>
      </c>
      <c r="I87" s="29">
        <f t="shared" si="17"/>
        <v>3</v>
      </c>
      <c r="M87" s="91" t="str">
        <f t="shared" si="14"/>
        <v/>
      </c>
      <c r="N87">
        <v>83</v>
      </c>
      <c r="O87" s="29">
        <f t="shared" si="18"/>
        <v>3</v>
      </c>
      <c r="Q87" t="str">
        <f t="shared" si="19"/>
        <v/>
      </c>
      <c r="R87" t="str">
        <f>IF('Initial schedule - to print'!D99&lt;&gt;"",'Initial schedule - to print'!E99,"")</f>
        <v/>
      </c>
      <c r="S87" s="29" t="str">
        <f t="shared" si="15"/>
        <v/>
      </c>
      <c r="T87">
        <f t="shared" si="16"/>
        <v>0</v>
      </c>
      <c r="U87">
        <f t="shared" si="20"/>
        <v>0</v>
      </c>
    </row>
    <row r="88" spans="7:21" x14ac:dyDescent="0.3">
      <c r="G88" s="91" t="str">
        <f t="shared" si="13"/>
        <v/>
      </c>
      <c r="H88">
        <v>84</v>
      </c>
      <c r="I88" s="29">
        <f t="shared" si="17"/>
        <v>0</v>
      </c>
      <c r="M88" s="91" t="str">
        <f t="shared" si="14"/>
        <v/>
      </c>
      <c r="N88">
        <v>84</v>
      </c>
      <c r="O88" s="29">
        <f t="shared" si="18"/>
        <v>0</v>
      </c>
      <c r="Q88" t="str">
        <f t="shared" si="19"/>
        <v/>
      </c>
      <c r="R88" t="str">
        <f>IF('Initial schedule - to print'!D100&lt;&gt;"",'Initial schedule - to print'!E100,"")</f>
        <v/>
      </c>
      <c r="S88" s="29" t="str">
        <f t="shared" si="15"/>
        <v/>
      </c>
      <c r="T88">
        <f t="shared" si="16"/>
        <v>0</v>
      </c>
      <c r="U88">
        <f t="shared" si="20"/>
        <v>0</v>
      </c>
    </row>
    <row r="89" spans="7:21" x14ac:dyDescent="0.3">
      <c r="G89" s="91" t="str">
        <f t="shared" si="13"/>
        <v/>
      </c>
      <c r="H89" s="28">
        <v>85</v>
      </c>
      <c r="I89" s="29">
        <f t="shared" si="17"/>
        <v>1</v>
      </c>
      <c r="M89" s="91" t="str">
        <f t="shared" si="14"/>
        <v/>
      </c>
      <c r="N89" s="28">
        <v>85</v>
      </c>
      <c r="O89" s="29">
        <f t="shared" si="18"/>
        <v>1</v>
      </c>
      <c r="Q89" t="str">
        <f t="shared" si="19"/>
        <v/>
      </c>
      <c r="R89" t="str">
        <f>IF('Initial schedule - to print'!D101&lt;&gt;"",'Initial schedule - to print'!E101,"")</f>
        <v/>
      </c>
      <c r="S89" s="29" t="str">
        <f t="shared" si="15"/>
        <v/>
      </c>
      <c r="T89">
        <f t="shared" si="16"/>
        <v>0</v>
      </c>
      <c r="U89">
        <f t="shared" si="20"/>
        <v>0</v>
      </c>
    </row>
    <row r="90" spans="7:21" x14ac:dyDescent="0.3">
      <c r="G90" s="91" t="str">
        <f t="shared" si="13"/>
        <v/>
      </c>
      <c r="H90">
        <v>86</v>
      </c>
      <c r="I90" s="29">
        <f t="shared" si="17"/>
        <v>2</v>
      </c>
      <c r="M90" s="91" t="str">
        <f t="shared" si="14"/>
        <v/>
      </c>
      <c r="N90">
        <v>86</v>
      </c>
      <c r="O90" s="29">
        <f t="shared" si="18"/>
        <v>2</v>
      </c>
      <c r="Q90" t="str">
        <f t="shared" si="19"/>
        <v/>
      </c>
      <c r="R90" t="str">
        <f>IF('Initial schedule - to print'!D102&lt;&gt;"",'Initial schedule - to print'!E102,"")</f>
        <v/>
      </c>
      <c r="S90" s="29" t="str">
        <f t="shared" si="15"/>
        <v/>
      </c>
      <c r="T90">
        <f t="shared" si="16"/>
        <v>0</v>
      </c>
      <c r="U90">
        <f t="shared" si="20"/>
        <v>0</v>
      </c>
    </row>
    <row r="91" spans="7:21" x14ac:dyDescent="0.3">
      <c r="G91" s="91" t="str">
        <f t="shared" si="13"/>
        <v/>
      </c>
      <c r="H91">
        <v>87</v>
      </c>
      <c r="I91" s="29">
        <f t="shared" si="17"/>
        <v>3</v>
      </c>
      <c r="M91" s="91" t="str">
        <f t="shared" si="14"/>
        <v/>
      </c>
      <c r="N91">
        <v>87</v>
      </c>
      <c r="O91" s="29">
        <f t="shared" si="18"/>
        <v>3</v>
      </c>
      <c r="Q91" t="str">
        <f t="shared" si="19"/>
        <v/>
      </c>
      <c r="R91" t="str">
        <f>IF('Initial schedule - to print'!D103&lt;&gt;"",'Initial schedule - to print'!E103,"")</f>
        <v/>
      </c>
      <c r="S91" s="29" t="str">
        <f t="shared" si="15"/>
        <v/>
      </c>
      <c r="T91">
        <f t="shared" si="16"/>
        <v>0</v>
      </c>
      <c r="U91">
        <f t="shared" si="20"/>
        <v>0</v>
      </c>
    </row>
    <row r="92" spans="7:21" x14ac:dyDescent="0.3">
      <c r="G92" s="91" t="str">
        <f t="shared" si="13"/>
        <v/>
      </c>
      <c r="H92" s="28">
        <v>88</v>
      </c>
      <c r="I92" s="29">
        <f t="shared" si="17"/>
        <v>0</v>
      </c>
      <c r="M92" s="91" t="str">
        <f t="shared" si="14"/>
        <v/>
      </c>
      <c r="N92" s="28">
        <v>88</v>
      </c>
      <c r="O92" s="29">
        <f t="shared" si="18"/>
        <v>0</v>
      </c>
      <c r="Q92" t="str">
        <f t="shared" si="19"/>
        <v/>
      </c>
      <c r="R92" t="str">
        <f>IF('Initial schedule - to print'!D104&lt;&gt;"",'Initial schedule - to print'!E104,"")</f>
        <v/>
      </c>
      <c r="S92" s="29" t="str">
        <f t="shared" si="15"/>
        <v/>
      </c>
      <c r="T92">
        <f t="shared" si="16"/>
        <v>0</v>
      </c>
      <c r="U92">
        <f t="shared" si="20"/>
        <v>0</v>
      </c>
    </row>
    <row r="93" spans="7:21" x14ac:dyDescent="0.3">
      <c r="G93" s="91" t="str">
        <f t="shared" si="13"/>
        <v/>
      </c>
      <c r="H93">
        <v>89</v>
      </c>
      <c r="I93" s="29">
        <f t="shared" si="17"/>
        <v>1</v>
      </c>
      <c r="M93" s="91" t="str">
        <f t="shared" si="14"/>
        <v/>
      </c>
      <c r="N93">
        <v>89</v>
      </c>
      <c r="O93" s="29">
        <f t="shared" si="18"/>
        <v>1</v>
      </c>
      <c r="Q93" t="str">
        <f t="shared" si="19"/>
        <v/>
      </c>
      <c r="R93" t="str">
        <f>IF('Initial schedule - to print'!D105&lt;&gt;"",'Initial schedule - to print'!E105,"")</f>
        <v/>
      </c>
      <c r="S93" s="29" t="str">
        <f t="shared" si="15"/>
        <v/>
      </c>
      <c r="T93">
        <f t="shared" si="16"/>
        <v>0</v>
      </c>
      <c r="U93">
        <f t="shared" si="20"/>
        <v>0</v>
      </c>
    </row>
    <row r="94" spans="7:21" x14ac:dyDescent="0.3">
      <c r="G94" s="91" t="str">
        <f t="shared" si="13"/>
        <v/>
      </c>
      <c r="H94">
        <v>90</v>
      </c>
      <c r="I94" s="29">
        <f t="shared" si="17"/>
        <v>2</v>
      </c>
      <c r="M94" s="91" t="str">
        <f t="shared" si="14"/>
        <v/>
      </c>
      <c r="N94">
        <v>90</v>
      </c>
      <c r="O94" s="29">
        <f t="shared" si="18"/>
        <v>2</v>
      </c>
      <c r="Q94" t="str">
        <f t="shared" si="19"/>
        <v/>
      </c>
      <c r="R94" t="str">
        <f>IF('Initial schedule - to print'!D106&lt;&gt;"",'Initial schedule - to print'!E106,"")</f>
        <v/>
      </c>
      <c r="S94" s="29" t="str">
        <f t="shared" si="15"/>
        <v/>
      </c>
      <c r="T94">
        <f t="shared" si="16"/>
        <v>0</v>
      </c>
      <c r="U94">
        <f t="shared" si="20"/>
        <v>0</v>
      </c>
    </row>
    <row r="95" spans="7:21" x14ac:dyDescent="0.3">
      <c r="G95" s="91" t="str">
        <f t="shared" si="13"/>
        <v/>
      </c>
      <c r="H95" s="28">
        <v>91</v>
      </c>
      <c r="I95" s="29">
        <f t="shared" si="17"/>
        <v>3</v>
      </c>
      <c r="M95" s="91" t="str">
        <f t="shared" si="14"/>
        <v/>
      </c>
      <c r="N95" s="28">
        <v>91</v>
      </c>
      <c r="O95" s="29">
        <f t="shared" si="18"/>
        <v>3</v>
      </c>
      <c r="Q95" t="str">
        <f t="shared" si="19"/>
        <v/>
      </c>
      <c r="R95" t="str">
        <f>IF('Initial schedule - to print'!D107&lt;&gt;"",'Initial schedule - to print'!E107,"")</f>
        <v/>
      </c>
      <c r="S95" s="29" t="str">
        <f t="shared" si="15"/>
        <v/>
      </c>
      <c r="T95">
        <f t="shared" si="16"/>
        <v>0</v>
      </c>
      <c r="U95">
        <f t="shared" si="20"/>
        <v>0</v>
      </c>
    </row>
    <row r="96" spans="7:21" x14ac:dyDescent="0.3">
      <c r="G96" s="91" t="str">
        <f t="shared" si="13"/>
        <v/>
      </c>
      <c r="H96">
        <v>92</v>
      </c>
      <c r="I96" s="29">
        <f t="shared" si="17"/>
        <v>0</v>
      </c>
      <c r="M96" s="91" t="str">
        <f t="shared" si="14"/>
        <v/>
      </c>
      <c r="N96">
        <v>92</v>
      </c>
      <c r="O96" s="29">
        <f t="shared" si="18"/>
        <v>0</v>
      </c>
      <c r="Q96" t="str">
        <f t="shared" si="19"/>
        <v/>
      </c>
      <c r="R96" t="str">
        <f>IF('Initial schedule - to print'!D108&lt;&gt;"",'Initial schedule - to print'!E108,"")</f>
        <v/>
      </c>
      <c r="S96" s="29" t="str">
        <f t="shared" si="15"/>
        <v/>
      </c>
      <c r="T96">
        <f t="shared" si="16"/>
        <v>0</v>
      </c>
      <c r="U96">
        <f t="shared" si="20"/>
        <v>0</v>
      </c>
    </row>
    <row r="97" spans="7:21" x14ac:dyDescent="0.3">
      <c r="G97" s="91" t="str">
        <f t="shared" si="13"/>
        <v/>
      </c>
      <c r="H97">
        <v>93</v>
      </c>
      <c r="I97" s="29">
        <f t="shared" si="17"/>
        <v>1</v>
      </c>
      <c r="M97" s="91" t="str">
        <f t="shared" si="14"/>
        <v/>
      </c>
      <c r="N97">
        <v>93</v>
      </c>
      <c r="O97" s="29">
        <f t="shared" si="18"/>
        <v>1</v>
      </c>
      <c r="Q97" t="str">
        <f t="shared" si="19"/>
        <v/>
      </c>
      <c r="R97" t="str">
        <f>IF('Initial schedule - to print'!D109&lt;&gt;"",'Initial schedule - to print'!E109,"")</f>
        <v/>
      </c>
      <c r="S97" s="29" t="str">
        <f t="shared" si="15"/>
        <v/>
      </c>
      <c r="T97">
        <f t="shared" si="16"/>
        <v>0</v>
      </c>
      <c r="U97">
        <f t="shared" si="20"/>
        <v>0</v>
      </c>
    </row>
    <row r="98" spans="7:21" x14ac:dyDescent="0.3">
      <c r="G98" s="91" t="str">
        <f t="shared" si="13"/>
        <v/>
      </c>
      <c r="H98" s="28">
        <v>94</v>
      </c>
      <c r="I98" s="29">
        <f t="shared" si="17"/>
        <v>2</v>
      </c>
      <c r="M98" s="91" t="str">
        <f t="shared" si="14"/>
        <v/>
      </c>
      <c r="N98" s="28">
        <v>94</v>
      </c>
      <c r="O98" s="29">
        <f t="shared" si="18"/>
        <v>2</v>
      </c>
      <c r="Q98" t="str">
        <f t="shared" si="19"/>
        <v/>
      </c>
      <c r="R98" t="str">
        <f>IF('Initial schedule - to print'!D110&lt;&gt;"",'Initial schedule - to print'!E110,"")</f>
        <v/>
      </c>
      <c r="S98" s="29" t="str">
        <f t="shared" si="15"/>
        <v/>
      </c>
      <c r="T98">
        <f t="shared" si="16"/>
        <v>0</v>
      </c>
      <c r="U98">
        <f t="shared" si="20"/>
        <v>0</v>
      </c>
    </row>
    <row r="99" spans="7:21" x14ac:dyDescent="0.3">
      <c r="G99" s="91" t="str">
        <f t="shared" si="13"/>
        <v/>
      </c>
      <c r="H99">
        <v>95</v>
      </c>
      <c r="I99" s="29">
        <f t="shared" si="17"/>
        <v>3</v>
      </c>
      <c r="M99" s="91" t="str">
        <f t="shared" si="14"/>
        <v/>
      </c>
      <c r="N99">
        <v>95</v>
      </c>
      <c r="O99" s="29">
        <f t="shared" si="18"/>
        <v>3</v>
      </c>
      <c r="Q99" t="str">
        <f t="shared" si="19"/>
        <v/>
      </c>
      <c r="R99" t="str">
        <f>IF('Initial schedule - to print'!D111&lt;&gt;"",'Initial schedule - to print'!E111,"")</f>
        <v/>
      </c>
      <c r="S99" s="29" t="str">
        <f t="shared" si="15"/>
        <v/>
      </c>
      <c r="T99">
        <f t="shared" si="16"/>
        <v>0</v>
      </c>
      <c r="U99">
        <f t="shared" si="20"/>
        <v>0</v>
      </c>
    </row>
    <row r="100" spans="7:21" x14ac:dyDescent="0.3">
      <c r="G100" s="91" t="str">
        <f t="shared" si="13"/>
        <v/>
      </c>
      <c r="H100">
        <v>96</v>
      </c>
      <c r="I100" s="29">
        <f t="shared" si="17"/>
        <v>0</v>
      </c>
      <c r="M100" s="91" t="str">
        <f t="shared" si="14"/>
        <v/>
      </c>
      <c r="N100">
        <v>96</v>
      </c>
      <c r="O100" s="29">
        <f t="shared" si="18"/>
        <v>0</v>
      </c>
      <c r="Q100" t="str">
        <f t="shared" si="19"/>
        <v/>
      </c>
      <c r="R100" t="str">
        <f>IF('Initial schedule - to print'!D112&lt;&gt;"",'Initial schedule - to print'!E112,"")</f>
        <v/>
      </c>
      <c r="S100" s="29" t="str">
        <f t="shared" ref="S100:S107" si="21">IFERROR(IF(A_no.of_yrs&lt;&gt;"",MOD(Q100,A_no.pf_per_yr),MOD(Q100,B_no.of_pf_yr)),"")</f>
        <v/>
      </c>
      <c r="T100">
        <f t="shared" ref="T100:T107" si="22">IF(S100=0,IF(A_no.of_yrs&lt;&gt;"",A_excess_yr,B_excess_pr_yr),0)</f>
        <v>0</v>
      </c>
      <c r="U100">
        <f t="shared" si="20"/>
        <v>0</v>
      </c>
    </row>
    <row r="101" spans="7:21" x14ac:dyDescent="0.3">
      <c r="G101" s="91" t="str">
        <f t="shared" si="13"/>
        <v/>
      </c>
      <c r="H101" s="28">
        <v>97</v>
      </c>
      <c r="I101" s="29">
        <f t="shared" ref="I101:I107" si="23">MOD(H101,A_no.pf_per_yr)</f>
        <v>1</v>
      </c>
      <c r="M101" s="91" t="str">
        <f t="shared" si="14"/>
        <v/>
      </c>
      <c r="N101" s="28">
        <v>97</v>
      </c>
      <c r="O101" s="29">
        <f t="shared" ref="O101:O107" si="24">MOD(N101,B_no.of_pf_yr)</f>
        <v>1</v>
      </c>
      <c r="Q101" t="str">
        <f t="shared" si="19"/>
        <v/>
      </c>
      <c r="R101" t="str">
        <f>IF('Initial schedule - to print'!D113&lt;&gt;"",'Initial schedule - to print'!E113,"")</f>
        <v/>
      </c>
      <c r="S101" s="29" t="str">
        <f t="shared" si="21"/>
        <v/>
      </c>
      <c r="T101">
        <f t="shared" si="22"/>
        <v>0</v>
      </c>
      <c r="U101">
        <f t="shared" si="20"/>
        <v>0</v>
      </c>
    </row>
    <row r="102" spans="7:21" x14ac:dyDescent="0.3">
      <c r="G102" s="91" t="str">
        <f t="shared" ref="G102:G108" si="25">IF(H102&gt;A_ttl_pf,"",IF(I101=0,G101+1,G101))</f>
        <v/>
      </c>
      <c r="H102">
        <v>98</v>
      </c>
      <c r="I102" s="29">
        <f t="shared" si="23"/>
        <v>2</v>
      </c>
      <c r="M102" s="91" t="str">
        <f t="shared" ref="M102:M108" si="26">IF(N102&gt;B_ttl_pf,"",IF(O101=0,M101+1,M101))</f>
        <v/>
      </c>
      <c r="N102">
        <v>98</v>
      </c>
      <c r="O102" s="29">
        <f t="shared" si="24"/>
        <v>2</v>
      </c>
      <c r="Q102" t="str">
        <f t="shared" si="19"/>
        <v/>
      </c>
      <c r="R102" t="str">
        <f>IF('Initial schedule - to print'!D114&lt;&gt;"",'Initial schedule - to print'!E114,"")</f>
        <v/>
      </c>
      <c r="S102" s="29" t="str">
        <f t="shared" si="21"/>
        <v/>
      </c>
      <c r="T102">
        <f t="shared" si="22"/>
        <v>0</v>
      </c>
      <c r="U102">
        <f t="shared" si="20"/>
        <v>0</v>
      </c>
    </row>
    <row r="103" spans="7:21" x14ac:dyDescent="0.3">
      <c r="G103" s="91" t="str">
        <f t="shared" si="25"/>
        <v/>
      </c>
      <c r="H103">
        <v>99</v>
      </c>
      <c r="I103" s="29">
        <f t="shared" si="23"/>
        <v>3</v>
      </c>
      <c r="M103" s="91" t="str">
        <f t="shared" si="26"/>
        <v/>
      </c>
      <c r="N103">
        <v>99</v>
      </c>
      <c r="O103" s="29">
        <f t="shared" si="24"/>
        <v>3</v>
      </c>
      <c r="Q103" t="str">
        <f t="shared" si="19"/>
        <v/>
      </c>
      <c r="R103" t="str">
        <f>IF('Initial schedule - to print'!D115&lt;&gt;"",'Initial schedule - to print'!E115,"")</f>
        <v/>
      </c>
      <c r="S103" s="29" t="str">
        <f t="shared" si="21"/>
        <v/>
      </c>
      <c r="T103">
        <f t="shared" si="22"/>
        <v>0</v>
      </c>
      <c r="U103">
        <f t="shared" si="20"/>
        <v>0</v>
      </c>
    </row>
    <row r="104" spans="7:21" x14ac:dyDescent="0.3">
      <c r="G104" s="91" t="str">
        <f t="shared" si="25"/>
        <v/>
      </c>
      <c r="H104" s="28">
        <v>100</v>
      </c>
      <c r="I104" s="29">
        <f t="shared" si="23"/>
        <v>0</v>
      </c>
      <c r="M104" s="91" t="str">
        <f t="shared" si="26"/>
        <v/>
      </c>
      <c r="N104" s="28">
        <v>100</v>
      </c>
      <c r="O104" s="29">
        <f t="shared" si="24"/>
        <v>0</v>
      </c>
      <c r="Q104" t="str">
        <f t="shared" si="19"/>
        <v/>
      </c>
      <c r="R104" t="str">
        <f>IF('Initial schedule - to print'!D116&lt;&gt;"",'Initial schedule - to print'!E116,"")</f>
        <v/>
      </c>
      <c r="S104" s="29" t="str">
        <f t="shared" si="21"/>
        <v/>
      </c>
      <c r="T104">
        <f t="shared" si="22"/>
        <v>0</v>
      </c>
      <c r="U104">
        <f t="shared" si="20"/>
        <v>0</v>
      </c>
    </row>
    <row r="105" spans="7:21" x14ac:dyDescent="0.3">
      <c r="G105" s="91" t="str">
        <f t="shared" si="25"/>
        <v/>
      </c>
      <c r="H105">
        <v>101</v>
      </c>
      <c r="I105" s="29">
        <f t="shared" si="23"/>
        <v>1</v>
      </c>
      <c r="M105" s="91" t="str">
        <f t="shared" si="26"/>
        <v/>
      </c>
      <c r="N105">
        <v>101</v>
      </c>
      <c r="O105" s="29">
        <f t="shared" si="24"/>
        <v>1</v>
      </c>
      <c r="Q105" t="str">
        <f t="shared" si="19"/>
        <v/>
      </c>
      <c r="R105" t="str">
        <f>IF('Initial schedule - to print'!D117&lt;&gt;"",'Initial schedule - to print'!E117,"")</f>
        <v/>
      </c>
      <c r="S105" s="29" t="str">
        <f t="shared" si="21"/>
        <v/>
      </c>
      <c r="T105">
        <f t="shared" si="22"/>
        <v>0</v>
      </c>
      <c r="U105">
        <f t="shared" si="20"/>
        <v>0</v>
      </c>
    </row>
    <row r="106" spans="7:21" x14ac:dyDescent="0.3">
      <c r="G106" s="91" t="str">
        <f t="shared" si="25"/>
        <v/>
      </c>
      <c r="H106">
        <v>102</v>
      </c>
      <c r="I106" s="29">
        <f t="shared" si="23"/>
        <v>2</v>
      </c>
      <c r="M106" s="91" t="str">
        <f t="shared" si="26"/>
        <v/>
      </c>
      <c r="N106">
        <v>102</v>
      </c>
      <c r="O106" s="29">
        <f t="shared" si="24"/>
        <v>2</v>
      </c>
      <c r="Q106" t="str">
        <f t="shared" si="19"/>
        <v/>
      </c>
      <c r="R106" t="str">
        <f>IF('Initial schedule - to print'!D118&lt;&gt;"",'Initial schedule - to print'!E118,"")</f>
        <v/>
      </c>
      <c r="S106" s="29" t="str">
        <f t="shared" si="21"/>
        <v/>
      </c>
      <c r="T106">
        <f t="shared" si="22"/>
        <v>0</v>
      </c>
      <c r="U106">
        <f t="shared" si="20"/>
        <v>0</v>
      </c>
    </row>
    <row r="107" spans="7:21" x14ac:dyDescent="0.3">
      <c r="G107" s="91" t="str">
        <f t="shared" si="25"/>
        <v/>
      </c>
      <c r="H107">
        <v>103</v>
      </c>
      <c r="I107" s="29">
        <f t="shared" si="23"/>
        <v>3</v>
      </c>
      <c r="M107" s="91" t="str">
        <f t="shared" si="26"/>
        <v/>
      </c>
      <c r="N107">
        <v>103</v>
      </c>
      <c r="O107" s="29">
        <f t="shared" si="24"/>
        <v>3</v>
      </c>
      <c r="Q107" t="str">
        <f t="shared" si="19"/>
        <v/>
      </c>
      <c r="R107" t="str">
        <f>IF('Initial schedule - to print'!D119&lt;&gt;"",'Initial schedule - to print'!E119,"")</f>
        <v/>
      </c>
      <c r="S107" s="29" t="str">
        <f t="shared" si="21"/>
        <v/>
      </c>
      <c r="T107">
        <f t="shared" si="22"/>
        <v>0</v>
      </c>
      <c r="U107">
        <f t="shared" si="20"/>
        <v>0</v>
      </c>
    </row>
    <row r="108" spans="7:21" x14ac:dyDescent="0.3">
      <c r="G108" s="91" t="str">
        <f t="shared" si="25"/>
        <v/>
      </c>
      <c r="M108" s="91" t="str">
        <f t="shared" si="26"/>
        <v/>
      </c>
      <c r="S108" s="29"/>
    </row>
  </sheetData>
  <pageMargins left="0.7" right="0.7" top="0.75" bottom="0.75" header="0.3" footer="0.3"/>
  <pageSetup orientation="portrait" r:id="rId1"/>
  <headerFooter>
    <oddFooter>&amp;C&amp;1#&amp;"Arial"&amp;10&amp;K000000INTERNAL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9493e11-43b2-444c-9949-93e4e79e13ca" origin="userSelected">
  <element uid="d594d16e-bd72-4a7a-b554-fc74cdefcaf9" value=""/>
  <element uid="id_classification_nonbusiness" value=""/>
</sisl>
</file>

<file path=customXml/itemProps1.xml><?xml version="1.0" encoding="utf-8"?>
<ds:datastoreItem xmlns:ds="http://schemas.openxmlformats.org/officeDocument/2006/customXml" ds:itemID="{CE517321-EDE0-4DDB-B14C-BB9D3B2FFF4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30</vt:i4>
      </vt:variant>
    </vt:vector>
  </HeadingPairs>
  <TitlesOfParts>
    <vt:vector size="38" baseType="lpstr">
      <vt:lpstr>Menu</vt:lpstr>
      <vt:lpstr>Propose initial schedule</vt:lpstr>
      <vt:lpstr>Initial schedule - to print</vt:lpstr>
      <vt:lpstr>Enter Policy Funds to defer</vt:lpstr>
      <vt:lpstr>Deferral letter - to print</vt:lpstr>
      <vt:lpstr>Policy Fund tracker</vt:lpstr>
      <vt:lpstr>Version control</vt:lpstr>
      <vt:lpstr>Data_sheet</vt:lpstr>
      <vt:lpstr>A_excess_yr</vt:lpstr>
      <vt:lpstr>A_no.of_yrs</vt:lpstr>
      <vt:lpstr>A_no.pf_per_yr</vt:lpstr>
      <vt:lpstr>A_per_pf</vt:lpstr>
      <vt:lpstr>A_total_per_yr</vt:lpstr>
      <vt:lpstr>A_ttl_pf</vt:lpstr>
      <vt:lpstr>A_val_each_pf</vt:lpstr>
      <vt:lpstr>B_amt_reqd</vt:lpstr>
      <vt:lpstr>B_excess_pr_yr</vt:lpstr>
      <vt:lpstr>B_no.of_pf_yr</vt:lpstr>
      <vt:lpstr>B_no.of_yrs</vt:lpstr>
      <vt:lpstr>B_per_pf</vt:lpstr>
      <vt:lpstr>B_ttl_pf</vt:lpstr>
      <vt:lpstr>Bond_start_date</vt:lpstr>
      <vt:lpstr>excess</vt:lpstr>
      <vt:lpstr>frt_yr_entitlement</vt:lpstr>
      <vt:lpstr>Investment</vt:lpstr>
      <vt:lpstr>No.of_pols_used</vt:lpstr>
      <vt:lpstr>Number_of_pols</vt:lpstr>
      <vt:lpstr>PF_used</vt:lpstr>
      <vt:lpstr>PF_yrs</vt:lpstr>
      <vt:lpstr>pols_to_add_yr</vt:lpstr>
      <vt:lpstr>'Deferral letter - to print'!Print_Area</vt:lpstr>
      <vt:lpstr>'Initial schedule - to print'!Print_Area</vt:lpstr>
      <vt:lpstr>'Policy Fund tracker'!Print_Area</vt:lpstr>
      <vt:lpstr>'Propose initial schedule'!Print_Area</vt:lpstr>
      <vt:lpstr>Sttlr_nm</vt:lpstr>
      <vt:lpstr>total_excess</vt:lpstr>
      <vt:lpstr>Trust_nm</vt:lpstr>
      <vt:lpstr>Years</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Wallace, Peter</cp:lastModifiedBy>
  <cp:lastPrinted>2025-06-13T13:27:16Z</cp:lastPrinted>
  <dcterms:created xsi:type="dcterms:W3CDTF">2015-06-12T09:57:46Z</dcterms:created>
  <dcterms:modified xsi:type="dcterms:W3CDTF">2025-06-20T11:24:57Z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78e8cc7b-cf82-46c4-957f-626d29bb145f</vt:lpwstr>
  </property>
  <property fmtid="{D5CDD505-2E9C-101B-9397-08002B2CF9AE}" pid="3" name="bjSaver">
    <vt:lpwstr>4rFabTb/9uU2x7324BdMaCzo80emPV7i</vt:lpwstr>
  </property>
  <property fmtid="{D5CDD505-2E9C-101B-9397-08002B2CF9AE}" pid="4"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5" name="bjDocumentLabelXML-0">
    <vt:lpwstr>ames.com/2008/01/sie/internal/label"&gt;&lt;element uid="d594d16e-bd72-4a7a-b554-fc74cdefcaf9" value="" /&gt;&lt;element uid="id_classification_nonbusiness" value="" /&gt;&lt;/sisl&gt;</vt:lpwstr>
  </property>
  <property fmtid="{D5CDD505-2E9C-101B-9397-08002B2CF9AE}" pid="6" name="bjDocumentSecurityLabel">
    <vt:lpwstr>PUBLIC</vt:lpwstr>
  </property>
  <property fmtid="{D5CDD505-2E9C-101B-9397-08002B2CF9AE}" pid="7" name="MSIP_Label_a1a6dd01-c5bd-4c13-9817-521dd7058760_Enabled">
    <vt:lpwstr>True</vt:lpwstr>
  </property>
  <property fmtid="{D5CDD505-2E9C-101B-9397-08002B2CF9AE}" pid="8" name="MSIP_Label_a1a6dd01-c5bd-4c13-9817-521dd7058760_SiteId">
    <vt:lpwstr>0c5bd621-4db2-45d4-92c6-94708f93fa6e</vt:lpwstr>
  </property>
  <property fmtid="{D5CDD505-2E9C-101B-9397-08002B2CF9AE}" pid="9" name="MSIP_Label_a1a6dd01-c5bd-4c13-9817-521dd7058760_Owner">
    <vt:lpwstr>Shaun.Moore@quilter.com</vt:lpwstr>
  </property>
  <property fmtid="{D5CDD505-2E9C-101B-9397-08002B2CF9AE}" pid="10" name="MSIP_Label_a1a6dd01-c5bd-4c13-9817-521dd7058760_SetDate">
    <vt:lpwstr>2020-06-17T14:55:52.4166118Z</vt:lpwstr>
  </property>
  <property fmtid="{D5CDD505-2E9C-101B-9397-08002B2CF9AE}" pid="11" name="MSIP_Label_a1a6dd01-c5bd-4c13-9817-521dd7058760_Name">
    <vt:lpwstr>Internal</vt:lpwstr>
  </property>
  <property fmtid="{D5CDD505-2E9C-101B-9397-08002B2CF9AE}" pid="12" name="MSIP_Label_a1a6dd01-c5bd-4c13-9817-521dd7058760_Application">
    <vt:lpwstr>Microsoft Azure Information Protection</vt:lpwstr>
  </property>
  <property fmtid="{D5CDD505-2E9C-101B-9397-08002B2CF9AE}" pid="13" name="MSIP_Label_a1a6dd01-c5bd-4c13-9817-521dd7058760_ActionId">
    <vt:lpwstr>67c96712-1eb2-4e7b-966e-fd70828d5c70</vt:lpwstr>
  </property>
  <property fmtid="{D5CDD505-2E9C-101B-9397-08002B2CF9AE}" pid="14" name="MSIP_Label_a1a6dd01-c5bd-4c13-9817-521dd7058760_Extended_MSFT_Method">
    <vt:lpwstr>Manual</vt:lpwstr>
  </property>
  <property fmtid="{D5CDD505-2E9C-101B-9397-08002B2CF9AE}" pid="15" name="Sensitivity">
    <vt:lpwstr>Internal</vt:lpwstr>
  </property>
</Properties>
</file>